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90" windowWidth="9135" windowHeight="4965" activeTab="1"/>
  </bookViews>
  <sheets>
    <sheet name="Sportsworld" sheetId="5" r:id="rId1"/>
    <sheet name="Betriebszugehörigkeit" sheetId="4" r:id="rId2"/>
    <sheet name="Urlauber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" i="3" l="1"/>
  <c r="E2" i="3"/>
  <c r="E1" i="3"/>
  <c r="E2" i="5"/>
  <c r="E6" i="5"/>
  <c r="E17" i="5" s="1"/>
  <c r="E7" i="5"/>
  <c r="E8" i="5"/>
  <c r="E9" i="5"/>
  <c r="E10" i="5"/>
  <c r="E11" i="5"/>
  <c r="B13" i="5"/>
  <c r="C13" i="5"/>
  <c r="D13" i="5"/>
  <c r="B16" i="5"/>
  <c r="C16" i="5"/>
  <c r="D16" i="5"/>
  <c r="B17" i="5"/>
  <c r="C17" i="5"/>
  <c r="D17" i="5"/>
  <c r="B18" i="5"/>
  <c r="C18" i="5"/>
  <c r="D18" i="5"/>
  <c r="E19" i="4"/>
  <c r="F19" i="4" s="1"/>
  <c r="E20" i="4"/>
  <c r="F20" i="4" s="1"/>
  <c r="E21" i="4"/>
  <c r="F21" i="4" s="1"/>
  <c r="I21" i="4" s="1"/>
  <c r="E22" i="4"/>
  <c r="F22" i="4" s="1"/>
  <c r="E23" i="4"/>
  <c r="F23" i="4" s="1"/>
  <c r="E24" i="4"/>
  <c r="F24" i="4" s="1"/>
  <c r="B25" i="4"/>
  <c r="C30" i="4"/>
  <c r="E16" i="5" l="1"/>
  <c r="G22" i="4"/>
  <c r="H22" i="4"/>
  <c r="I22" i="4"/>
  <c r="I23" i="4"/>
  <c r="H23" i="4"/>
  <c r="G23" i="4"/>
  <c r="I24" i="4"/>
  <c r="H24" i="4"/>
  <c r="G24" i="4"/>
  <c r="F27" i="4"/>
  <c r="I19" i="4"/>
  <c r="G19" i="4"/>
  <c r="F28" i="4"/>
  <c r="H19" i="4"/>
  <c r="I20" i="4"/>
  <c r="H20" i="4"/>
  <c r="G20" i="4"/>
  <c r="C14" i="5"/>
  <c r="D14" i="5"/>
  <c r="B14" i="5"/>
  <c r="E18" i="5"/>
  <c r="G21" i="4"/>
  <c r="H21" i="4"/>
  <c r="E13" i="5"/>
  <c r="E14" i="5" s="1"/>
  <c r="G29" i="4" l="1"/>
  <c r="G25" i="4"/>
  <c r="D26" i="4" s="1"/>
</calcChain>
</file>

<file path=xl/sharedStrings.xml><?xml version="1.0" encoding="utf-8"?>
<sst xmlns="http://schemas.openxmlformats.org/spreadsheetml/2006/main" count="70" uniqueCount="65">
  <si>
    <t>Stand</t>
  </si>
  <si>
    <t>Absatzzahlen</t>
  </si>
  <si>
    <t>Zentrale</t>
  </si>
  <si>
    <t>Altstadt</t>
  </si>
  <si>
    <t>Benrath</t>
  </si>
  <si>
    <t>Gesamt</t>
  </si>
  <si>
    <t>Tennis</t>
  </si>
  <si>
    <t>Golf</t>
  </si>
  <si>
    <t>Leichtatlethik</t>
  </si>
  <si>
    <t>Fußball</t>
  </si>
  <si>
    <t>Badminton, Squash</t>
  </si>
  <si>
    <t>Sonstiges</t>
  </si>
  <si>
    <t>Anteil am Umsatz</t>
  </si>
  <si>
    <t>Höchster Wert</t>
  </si>
  <si>
    <t>Durchschnitt</t>
  </si>
  <si>
    <t>Niedrigster Wert</t>
  </si>
  <si>
    <t>Ein Betrieb möchte seine Mitarbeiter für die langjährige Betriebszugehörigkeit mit einer Prämie belohnen:</t>
  </si>
  <si>
    <t>Wer dem Betrieb bis zu 5 Jahre angehört, bekommt leider keine Prämie</t>
  </si>
  <si>
    <t>Wer dem Betrieb über 5 Jahre und bis zu 10 Jahre angehört, bekommt pro angefangenes Jahr 50 €</t>
  </si>
  <si>
    <t>Wer dem Betrieb über 10 Jahre angehört bekommt pro angefangenes Jahr 100 €</t>
  </si>
  <si>
    <t>Die Prämie wird mit deren Gehalt ausbezahlt.</t>
  </si>
  <si>
    <t>Um wieviel Prozent erhöht sich die Auszahlung der jeweiligen Mitarbeiter?</t>
  </si>
  <si>
    <t>Wieviel Euro wurden durchschnittlich als Prämie ausgezahlt?</t>
  </si>
  <si>
    <t>Wie ist der Name des Mitarbeiters, der die höchste Prämie erzielte?</t>
  </si>
  <si>
    <t>Wie hoch ist die zweitgrößte Prämie und die drittgrößte Auszahlung?</t>
  </si>
  <si>
    <t>Wie viele Mitarbeiter hat der Betrieb?</t>
  </si>
  <si>
    <t>Erstellen Sie ein Balkendiagramm, das die Betriebszugehörigkeit der Mitarbeiter vergleicht</t>
  </si>
  <si>
    <t>Erstellen Sie ein Säulendiagramm, das die normale Gehaltszahung mit der Sonderzahlung vergleicht</t>
  </si>
  <si>
    <t>Name</t>
  </si>
  <si>
    <t>Gehalt</t>
  </si>
  <si>
    <t>Eintrittsdatum</t>
  </si>
  <si>
    <t>aktuelles Datum</t>
  </si>
  <si>
    <t>Betriebs-
zugehörigkeit 
in Jahren</t>
  </si>
  <si>
    <t>Prämie</t>
  </si>
  <si>
    <t>Auszahlung</t>
  </si>
  <si>
    <t>Mehraus-
zahlung in %</t>
  </si>
  <si>
    <t>Mitarbeiter mit 
der höchsten 
Prämie</t>
  </si>
  <si>
    <t>Röger</t>
  </si>
  <si>
    <t>Sandinski</t>
  </si>
  <si>
    <t>Lehmann</t>
  </si>
  <si>
    <t>Paul</t>
  </si>
  <si>
    <t>Rieger</t>
  </si>
  <si>
    <t>Löffler</t>
  </si>
  <si>
    <t>Erhöhung der Gehaltsauszahlung in Prozent</t>
  </si>
  <si>
    <t>Durchschnittliche Prämie</t>
  </si>
  <si>
    <t>Zweithöchste Prämie</t>
  </si>
  <si>
    <t>Dritthöchste Auszahlung</t>
  </si>
  <si>
    <t>Anzahl der Mitarbeiter</t>
  </si>
  <si>
    <t>Um wieviel Prozent erhöhen sich die nächsten Gehaltsauszahlungen insgesamt für den Arbeitgeber?</t>
  </si>
  <si>
    <t>Deutschland</t>
  </si>
  <si>
    <t>Österreich</t>
  </si>
  <si>
    <t>Schweiz</t>
  </si>
  <si>
    <t>Italien</t>
  </si>
  <si>
    <t>Spanien</t>
  </si>
  <si>
    <t>Frankreich</t>
  </si>
  <si>
    <t>Griechenland</t>
  </si>
  <si>
    <t>Dänemark</t>
  </si>
  <si>
    <t>Sonst. Skand. Länder</t>
  </si>
  <si>
    <t>USA</t>
  </si>
  <si>
    <t>Asien</t>
  </si>
  <si>
    <t>Afrika</t>
  </si>
  <si>
    <t>Sonstige</t>
  </si>
  <si>
    <t>Nordeuropa</t>
  </si>
  <si>
    <t>Mitteleuropa</t>
  </si>
  <si>
    <t>Südeuropa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</si>
</sst>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-* #,##0.00\ [$€-1]_-;\-* #,##0.00\ [$€-1]_-;_-* &quot;-&quot;??\ [$€-1]_-"/>
  </numFmts>
  <fonts count="13" x14ac:knownFonts="1">
    <font>
      <sz val="10"/>
      <name val="Arial"/>
    </font>
    <font>
      <b/>
      <sz val="10"/>
      <name val="Arial"/>
    </font>
    <font>
      <sz val="10"/>
      <name val="Arial"/>
    </font>
    <font>
      <sz val="14"/>
      <name val="Arial"/>
      <family val="2"/>
    </font>
    <font>
      <sz val="8"/>
      <name val="Arial"/>
    </font>
    <font>
      <sz val="11"/>
      <name val="Arial"/>
    </font>
    <font>
      <b/>
      <sz val="11"/>
      <name val="Arial"/>
    </font>
    <font>
      <sz val="11"/>
      <color indexed="10"/>
      <name val="Arial"/>
    </font>
    <font>
      <sz val="11"/>
      <color indexed="48"/>
      <name val="Arial"/>
    </font>
    <font>
      <sz val="11"/>
      <color indexed="17"/>
      <name val="Arial"/>
    </font>
    <font>
      <sz val="11"/>
      <color indexed="14"/>
      <name val="Arial"/>
    </font>
    <font>
      <sz val="11"/>
      <color indexed="18"/>
      <name val="Arial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9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9" fontId="3" fillId="0" borderId="0" xfId="0" applyNumberFormat="1" applyFont="1"/>
    <xf numFmtId="0" fontId="5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7" xfId="0" applyFont="1" applyBorder="1"/>
    <xf numFmtId="165" fontId="5" fillId="0" borderId="11" xfId="2" applyFont="1" applyBorder="1"/>
    <xf numFmtId="14" fontId="5" fillId="0" borderId="10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65" fontId="5" fillId="0" borderId="7" xfId="2" applyFont="1" applyBorder="1"/>
    <xf numFmtId="165" fontId="5" fillId="0" borderId="7" xfId="0" applyNumberFormat="1" applyFont="1" applyBorder="1"/>
    <xf numFmtId="10" fontId="5" fillId="0" borderId="7" xfId="3" applyNumberFormat="1" applyFont="1" applyBorder="1"/>
    <xf numFmtId="0" fontId="5" fillId="0" borderId="11" xfId="0" applyFont="1" applyBorder="1"/>
    <xf numFmtId="0" fontId="5" fillId="0" borderId="1" xfId="0" applyFont="1" applyBorder="1"/>
    <xf numFmtId="165" fontId="5" fillId="0" borderId="9" xfId="2" applyFont="1" applyBorder="1"/>
    <xf numFmtId="14" fontId="5" fillId="0" borderId="0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5" fontId="5" fillId="0" borderId="1" xfId="2" applyFont="1" applyBorder="1"/>
    <xf numFmtId="165" fontId="5" fillId="0" borderId="1" xfId="0" applyNumberFormat="1" applyFont="1" applyBorder="1"/>
    <xf numFmtId="10" fontId="5" fillId="0" borderId="1" xfId="3" applyNumberFormat="1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vertical="top"/>
    </xf>
    <xf numFmtId="165" fontId="5" fillId="0" borderId="13" xfId="2" applyFont="1" applyBorder="1" applyAlignment="1">
      <alignment vertical="top"/>
    </xf>
    <xf numFmtId="14" fontId="5" fillId="0" borderId="14" xfId="0" applyNumberFormat="1" applyFont="1" applyBorder="1" applyAlignment="1">
      <alignment horizontal="center" vertical="top"/>
    </xf>
    <xf numFmtId="14" fontId="5" fillId="0" borderId="3" xfId="0" applyNumberFormat="1" applyFont="1" applyBorder="1" applyAlignment="1">
      <alignment horizontal="center" vertical="top"/>
    </xf>
    <xf numFmtId="1" fontId="5" fillId="0" borderId="3" xfId="0" applyNumberFormat="1" applyFont="1" applyBorder="1" applyAlignment="1">
      <alignment horizontal="center"/>
    </xf>
    <xf numFmtId="165" fontId="5" fillId="0" borderId="3" xfId="2" applyFont="1" applyBorder="1"/>
    <xf numFmtId="165" fontId="5" fillId="0" borderId="3" xfId="0" applyNumberFormat="1" applyFont="1" applyBorder="1"/>
    <xf numFmtId="10" fontId="5" fillId="0" borderId="3" xfId="3" applyNumberFormat="1" applyFont="1" applyBorder="1"/>
    <xf numFmtId="0" fontId="5" fillId="0" borderId="13" xfId="0" applyFont="1" applyBorder="1"/>
    <xf numFmtId="0" fontId="5" fillId="0" borderId="0" xfId="0" applyFont="1" applyAlignment="1">
      <alignment vertical="top"/>
    </xf>
    <xf numFmtId="0" fontId="7" fillId="0" borderId="7" xfId="0" applyFont="1" applyBorder="1" applyAlignment="1"/>
    <xf numFmtId="165" fontId="7" fillId="0" borderId="10" xfId="0" applyNumberFormat="1" applyFont="1" applyBorder="1" applyAlignment="1">
      <alignment vertical="top"/>
    </xf>
    <xf numFmtId="0" fontId="7" fillId="0" borderId="1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165" fontId="7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Border="1"/>
    <xf numFmtId="10" fontId="8" fillId="0" borderId="0" xfId="3" applyNumberFormat="1" applyFont="1" applyBorder="1"/>
    <xf numFmtId="0" fontId="5" fillId="0" borderId="0" xfId="0" applyFont="1" applyBorder="1"/>
    <xf numFmtId="0" fontId="5" fillId="0" borderId="2" xfId="0" applyFont="1" applyBorder="1"/>
    <xf numFmtId="0" fontId="9" fillId="0" borderId="1" xfId="0" applyFont="1" applyBorder="1"/>
    <xf numFmtId="0" fontId="9" fillId="0" borderId="0" xfId="0" applyFont="1" applyBorder="1"/>
    <xf numFmtId="165" fontId="9" fillId="0" borderId="0" xfId="0" applyNumberFormat="1" applyFont="1" applyBorder="1"/>
    <xf numFmtId="0" fontId="10" fillId="0" borderId="1" xfId="0" applyFont="1" applyBorder="1"/>
    <xf numFmtId="0" fontId="10" fillId="0" borderId="0" xfId="0" applyFont="1" applyBorder="1"/>
    <xf numFmtId="165" fontId="10" fillId="0" borderId="0" xfId="2" applyFont="1" applyBorder="1"/>
    <xf numFmtId="0" fontId="11" fillId="0" borderId="1" xfId="0" applyFont="1" applyBorder="1"/>
    <xf numFmtId="0" fontId="11" fillId="0" borderId="0" xfId="0" applyFont="1" applyBorder="1"/>
    <xf numFmtId="165" fontId="11" fillId="0" borderId="0" xfId="2" applyFont="1" applyBorder="1"/>
    <xf numFmtId="0" fontId="5" fillId="0" borderId="1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164" fontId="2" fillId="0" borderId="9" xfId="1" applyFont="1" applyBorder="1"/>
    <xf numFmtId="164" fontId="2" fillId="0" borderId="0" xfId="1" applyFont="1" applyBorder="1"/>
    <xf numFmtId="164" fontId="2" fillId="0" borderId="2" xfId="1" applyFont="1" applyBorder="1"/>
    <xf numFmtId="164" fontId="2" fillId="0" borderId="11" xfId="1" applyFont="1" applyBorder="1"/>
    <xf numFmtId="164" fontId="2" fillId="0" borderId="10" xfId="1" applyFont="1" applyBorder="1"/>
    <xf numFmtId="164" fontId="2" fillId="0" borderId="12" xfId="1" applyFont="1" applyBorder="1"/>
    <xf numFmtId="10" fontId="2" fillId="0" borderId="13" xfId="3" applyNumberFormat="1" applyFont="1" applyBorder="1"/>
    <xf numFmtId="164" fontId="2" fillId="0" borderId="13" xfId="1" applyFont="1" applyBorder="1"/>
    <xf numFmtId="164" fontId="2" fillId="0" borderId="14" xfId="1" applyFont="1" applyBorder="1"/>
    <xf numFmtId="164" fontId="2" fillId="0" borderId="15" xfId="1" applyFont="1" applyBorder="1"/>
    <xf numFmtId="0" fontId="12" fillId="0" borderId="0" xfId="0" applyFont="1" applyBorder="1"/>
  </cellXfs>
  <cellStyles count="4">
    <cellStyle name="Euro" xfId="1"/>
    <cellStyle name="Euro_ÜL_Betriebszugehörigkeit" xfId="2"/>
    <cellStyle name="Prozent" xfId="3" builtinId="5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Sportsworld!$B$5</c:f>
              <c:strCache>
                <c:ptCount val="1"/>
                <c:pt idx="0">
                  <c:v>Zentrale</c:v>
                </c:pt>
              </c:strCache>
            </c:strRef>
          </c:tx>
          <c:invertIfNegative val="0"/>
          <c:cat>
            <c:strRef>
              <c:f>Sportsworld!$A$6:$A$11</c:f>
              <c:strCache>
                <c:ptCount val="6"/>
                <c:pt idx="0">
                  <c:v>Tennis</c:v>
                </c:pt>
                <c:pt idx="1">
                  <c:v>Golf</c:v>
                </c:pt>
                <c:pt idx="2">
                  <c:v>Leichtatlethik</c:v>
                </c:pt>
                <c:pt idx="3">
                  <c:v>Fußball</c:v>
                </c:pt>
                <c:pt idx="4">
                  <c:v>Badminton, Squash</c:v>
                </c:pt>
                <c:pt idx="5">
                  <c:v>Sonstiges</c:v>
                </c:pt>
              </c:strCache>
            </c:strRef>
          </c:cat>
          <c:val>
            <c:numRef>
              <c:f>Sportsworld!$B$6:$B$11</c:f>
              <c:numCache>
                <c:formatCode>_-* #,##0.00\ [$€]_-;\-* #,##0.00\ [$€]_-;_-* "-"??\ [$€]_-;_-@_-</c:formatCode>
                <c:ptCount val="6"/>
                <c:pt idx="0">
                  <c:v>87604</c:v>
                </c:pt>
                <c:pt idx="1">
                  <c:v>88390</c:v>
                </c:pt>
                <c:pt idx="2">
                  <c:v>5000</c:v>
                </c:pt>
                <c:pt idx="3">
                  <c:v>30500</c:v>
                </c:pt>
                <c:pt idx="4">
                  <c:v>2703</c:v>
                </c:pt>
                <c:pt idx="5">
                  <c:v>485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42-4757-8E12-207B8F89BC0D}"/>
            </c:ext>
          </c:extLst>
        </c:ser>
        <c:ser>
          <c:idx val="1"/>
          <c:order val="1"/>
          <c:tx>
            <c:strRef>
              <c:f>Sportsworld!$C$5</c:f>
              <c:strCache>
                <c:ptCount val="1"/>
                <c:pt idx="0">
                  <c:v>Altstadt</c:v>
                </c:pt>
              </c:strCache>
            </c:strRef>
          </c:tx>
          <c:invertIfNegative val="0"/>
          <c:cat>
            <c:strRef>
              <c:f>Sportsworld!$A$6:$A$11</c:f>
              <c:strCache>
                <c:ptCount val="6"/>
                <c:pt idx="0">
                  <c:v>Tennis</c:v>
                </c:pt>
                <c:pt idx="1">
                  <c:v>Golf</c:v>
                </c:pt>
                <c:pt idx="2">
                  <c:v>Leichtatlethik</c:v>
                </c:pt>
                <c:pt idx="3">
                  <c:v>Fußball</c:v>
                </c:pt>
                <c:pt idx="4">
                  <c:v>Badminton, Squash</c:v>
                </c:pt>
                <c:pt idx="5">
                  <c:v>Sonstiges</c:v>
                </c:pt>
              </c:strCache>
            </c:strRef>
          </c:cat>
          <c:val>
            <c:numRef>
              <c:f>Sportsworld!$C$6:$C$11</c:f>
              <c:numCache>
                <c:formatCode>_-* #,##0.00\ [$€]_-;\-* #,##0.00\ [$€]_-;_-* "-"??\ [$€]_-;_-@_-</c:formatCode>
                <c:ptCount val="6"/>
                <c:pt idx="0">
                  <c:v>24554</c:v>
                </c:pt>
                <c:pt idx="1">
                  <c:v>25890</c:v>
                </c:pt>
                <c:pt idx="2">
                  <c:v>3120</c:v>
                </c:pt>
                <c:pt idx="3">
                  <c:v>7810</c:v>
                </c:pt>
                <c:pt idx="4">
                  <c:v>2468</c:v>
                </c:pt>
                <c:pt idx="5">
                  <c:v>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42-4757-8E12-207B8F89BC0D}"/>
            </c:ext>
          </c:extLst>
        </c:ser>
        <c:ser>
          <c:idx val="2"/>
          <c:order val="2"/>
          <c:tx>
            <c:strRef>
              <c:f>Sportsworld!$D$5</c:f>
              <c:strCache>
                <c:ptCount val="1"/>
                <c:pt idx="0">
                  <c:v>Benrath</c:v>
                </c:pt>
              </c:strCache>
            </c:strRef>
          </c:tx>
          <c:invertIfNegative val="0"/>
          <c:cat>
            <c:strRef>
              <c:f>Sportsworld!$A$6:$A$11</c:f>
              <c:strCache>
                <c:ptCount val="6"/>
                <c:pt idx="0">
                  <c:v>Tennis</c:v>
                </c:pt>
                <c:pt idx="1">
                  <c:v>Golf</c:v>
                </c:pt>
                <c:pt idx="2">
                  <c:v>Leichtatlethik</c:v>
                </c:pt>
                <c:pt idx="3">
                  <c:v>Fußball</c:v>
                </c:pt>
                <c:pt idx="4">
                  <c:v>Badminton, Squash</c:v>
                </c:pt>
                <c:pt idx="5">
                  <c:v>Sonstiges</c:v>
                </c:pt>
              </c:strCache>
            </c:strRef>
          </c:cat>
          <c:val>
            <c:numRef>
              <c:f>Sportsworld!$D$6:$D$11</c:f>
              <c:numCache>
                <c:formatCode>_-* #,##0.00\ [$€]_-;\-* #,##0.00\ [$€]_-;_-* "-"??\ [$€]_-;_-@_-</c:formatCode>
                <c:ptCount val="6"/>
                <c:pt idx="0">
                  <c:v>16529</c:v>
                </c:pt>
                <c:pt idx="1">
                  <c:v>10530</c:v>
                </c:pt>
                <c:pt idx="2">
                  <c:v>3910</c:v>
                </c:pt>
                <c:pt idx="3">
                  <c:v>19096</c:v>
                </c:pt>
                <c:pt idx="4">
                  <c:v>633</c:v>
                </c:pt>
                <c:pt idx="5">
                  <c:v>1550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42-4757-8E12-207B8F89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261376"/>
        <c:axId val="88262912"/>
      </c:barChart>
      <c:catAx>
        <c:axId val="8826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262912"/>
        <c:crosses val="autoZero"/>
        <c:auto val="1"/>
        <c:lblAlgn val="ctr"/>
        <c:lblOffset val="100"/>
        <c:noMultiLvlLbl val="0"/>
      </c:catAx>
      <c:valAx>
        <c:axId val="882629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8261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 alignWithMargins="0"/>
    <c:pageMargins b="0.78740157480314954" l="0.70866141732283505" r="0.70866141732283505" t="0.78740157480314954" header="0.31496062992126017" footer="0.3149606299212601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27846631671041139"/>
                  <c:y val="-0.2508238553514143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600"/>
                      <a:t>Zentrale; 64,79%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A9F-4B7D-AF22-0D8506EEC49E}"/>
                </c:ext>
              </c:extLst>
            </c:dLbl>
            <c:dLbl>
              <c:idx val="1"/>
              <c:layout>
                <c:manualLayout>
                  <c:x val="0.19168055555555544"/>
                  <c:y val="1.64927821522309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/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A9F-4B7D-AF22-0D8506EEC49E}"/>
                </c:ext>
              </c:extLst>
            </c:dLbl>
            <c:dLbl>
              <c:idx val="2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/>
                  </a:pPr>
                  <a:endParaRPr lang="de-D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A9F-4B7D-AF22-0D8506EEC49E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Sportsworld!$B$5:$D$5</c:f>
              <c:strCache>
                <c:ptCount val="3"/>
                <c:pt idx="0">
                  <c:v>Zentrale</c:v>
                </c:pt>
                <c:pt idx="1">
                  <c:v>Altstadt</c:v>
                </c:pt>
                <c:pt idx="2">
                  <c:v>Benrath</c:v>
                </c:pt>
              </c:strCache>
            </c:strRef>
          </c:cat>
          <c:val>
            <c:numRef>
              <c:f>Sportsworld!$B$14:$D$14</c:f>
              <c:numCache>
                <c:formatCode>0.00%</c:formatCode>
                <c:ptCount val="3"/>
                <c:pt idx="0">
                  <c:v>0.64790687708052286</c:v>
                </c:pt>
                <c:pt idx="1">
                  <c:v>0.19440948612783576</c:v>
                </c:pt>
                <c:pt idx="2">
                  <c:v>0.15768363679164138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A9F-4B7D-AF22-0D8506EEC49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0.78740157499999996" l="0.70000000000000029" r="0.70000000000000029" t="0.78740157499999996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Betriebszugehörigkeit in Jahren</a:t>
            </a:r>
          </a:p>
        </c:rich>
      </c:tx>
      <c:layout>
        <c:manualLayout>
          <c:xMode val="edge"/>
          <c:yMode val="edge"/>
          <c:x val="0.23023281957760217"/>
          <c:y val="3.584241936330702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9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C0"/>
            </a:gs>
            <a:gs pos="100000">
              <a:srgbClr val="FFFF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C0"/>
            </a:gs>
            <a:gs pos="100000">
              <a:srgbClr val="FFFF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488398764987697"/>
          <c:y val="0.18996482262552722"/>
          <c:w val="0.72325663523873007"/>
          <c:h val="0.5913999194945658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Betriebszugehörigkeit!$E$18</c:f>
              <c:strCache>
                <c:ptCount val="1"/>
                <c:pt idx="0">
                  <c:v>Betriebs-
zugehörigkeit 
in Jahren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5188268860861802E-3"/>
                  <c:y val="-8.43383241128059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A57-42CB-8461-0A399DFFA67F}"/>
                </c:ext>
              </c:extLst>
            </c:dLbl>
            <c:dLbl>
              <c:idx val="1"/>
              <c:layout>
                <c:manualLayout>
                  <c:x val="1.4198901882668147E-2"/>
                  <c:y val="-7.277408924234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A57-42CB-8461-0A399DFFA67F}"/>
                </c:ext>
              </c:extLst>
            </c:dLbl>
            <c:dLbl>
              <c:idx val="2"/>
              <c:layout>
                <c:manualLayout>
                  <c:x val="-5.1032419374796856E-4"/>
                  <c:y val="-1.3289469309848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A57-42CB-8461-0A399DFFA67F}"/>
                </c:ext>
              </c:extLst>
            </c:dLbl>
            <c:dLbl>
              <c:idx val="3"/>
              <c:layout>
                <c:manualLayout>
                  <c:x val="1.3280400790790958E-2"/>
                  <c:y val="-1.5717287759133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A57-42CB-8461-0A399DFFA67F}"/>
                </c:ext>
              </c:extLst>
            </c:dLbl>
            <c:dLbl>
              <c:idx val="4"/>
              <c:layout>
                <c:manualLayout>
                  <c:x val="9.3327741906463757E-3"/>
                  <c:y val="-1.8145106208417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A57-42CB-8461-0A399DFFA67F}"/>
                </c:ext>
              </c:extLst>
            </c:dLbl>
            <c:dLbl>
              <c:idx val="5"/>
              <c:layout>
                <c:manualLayout>
                  <c:x val="1.3821163030635852E-2"/>
                  <c:y val="-2.0572924657701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57-42CB-8461-0A399DFFA6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Betriebszugehörigkeit!$A$19:$A$24</c:f>
              <c:strCache>
                <c:ptCount val="6"/>
                <c:pt idx="0">
                  <c:v>Röger</c:v>
                </c:pt>
                <c:pt idx="1">
                  <c:v>Sandinski</c:v>
                </c:pt>
                <c:pt idx="2">
                  <c:v>Lehmann</c:v>
                </c:pt>
                <c:pt idx="3">
                  <c:v>Paul</c:v>
                </c:pt>
                <c:pt idx="4">
                  <c:v>Rieger</c:v>
                </c:pt>
                <c:pt idx="5">
                  <c:v>Löffler</c:v>
                </c:pt>
              </c:strCache>
            </c:strRef>
          </c:cat>
          <c:val>
            <c:numRef>
              <c:f>Betriebszugehörigkeit!$E$19:$E$24</c:f>
              <c:numCache>
                <c:formatCode>0</c:formatCode>
                <c:ptCount val="6"/>
                <c:pt idx="0">
                  <c:v>10</c:v>
                </c:pt>
                <c:pt idx="1">
                  <c:v>5</c:v>
                </c:pt>
                <c:pt idx="2">
                  <c:v>15</c:v>
                </c:pt>
                <c:pt idx="3">
                  <c:v>11</c:v>
                </c:pt>
                <c:pt idx="4">
                  <c:v>14</c:v>
                </c:pt>
                <c:pt idx="5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A57-42CB-8461-0A399DFFA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258304"/>
        <c:axId val="94260224"/>
        <c:axId val="0"/>
      </c:bar3DChart>
      <c:catAx>
        <c:axId val="942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Mitarbeiter</a:t>
                </a:r>
              </a:p>
            </c:rich>
          </c:tx>
          <c:layout>
            <c:manualLayout>
              <c:xMode val="edge"/>
              <c:yMode val="edge"/>
              <c:x val="4.8837264758885307E-2"/>
              <c:y val="0.37992964525105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26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260224"/>
        <c:scaling>
          <c:orientation val="minMax"/>
          <c:max val="18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Jahre</a:t>
                </a:r>
              </a:p>
            </c:rich>
          </c:tx>
          <c:layout>
            <c:manualLayout>
              <c:xMode val="edge"/>
              <c:yMode val="edge"/>
              <c:x val="0.5441866644561506"/>
              <c:y val="0.878139274401022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258304"/>
        <c:crosses val="autoZero"/>
        <c:crossBetween val="between"/>
        <c:majorUnit val="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Sonderauszahlung im Vergleich</a:t>
            </a:r>
          </a:p>
        </c:rich>
      </c:tx>
      <c:layout>
        <c:manualLayout>
          <c:xMode val="edge"/>
          <c:yMode val="edge"/>
          <c:x val="0.23110175559968488"/>
          <c:y val="3.6764705882352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086414271748312"/>
          <c:y val="0.20588235294117646"/>
          <c:w val="0.76673946951297323"/>
          <c:h val="0.41176470588235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Betriebszugehörigkeit!$B$18</c:f>
              <c:strCache>
                <c:ptCount val="1"/>
                <c:pt idx="0">
                  <c:v>Gehalt</c:v>
                </c:pt>
              </c:strCache>
            </c:strRef>
          </c:tx>
          <c:spPr>
            <a:gradFill rotWithShape="0">
              <a:gsLst>
                <a:gs pos="0">
                  <a:srgbClr val="8080FF"/>
                </a:gs>
                <a:gs pos="100000">
                  <a:srgbClr val="8080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Betriebszugehörigkeit!$A$19:$A$24</c:f>
              <c:strCache>
                <c:ptCount val="6"/>
                <c:pt idx="0">
                  <c:v>Röger</c:v>
                </c:pt>
                <c:pt idx="1">
                  <c:v>Sandinski</c:v>
                </c:pt>
                <c:pt idx="2">
                  <c:v>Lehmann</c:v>
                </c:pt>
                <c:pt idx="3">
                  <c:v>Paul</c:v>
                </c:pt>
                <c:pt idx="4">
                  <c:v>Rieger</c:v>
                </c:pt>
                <c:pt idx="5">
                  <c:v>Löffler</c:v>
                </c:pt>
              </c:strCache>
            </c:strRef>
          </c:cat>
          <c:val>
            <c:numRef>
              <c:f>Betriebszugehörigkeit!$B$19:$B$24</c:f>
              <c:numCache>
                <c:formatCode>_-* #,##0.00\ [$€-1]_-;\-* #,##0.00\ [$€-1]_-;_-* "-"??\ [$€-1]_-</c:formatCode>
                <c:ptCount val="6"/>
                <c:pt idx="0">
                  <c:v>2960</c:v>
                </c:pt>
                <c:pt idx="1">
                  <c:v>2680</c:v>
                </c:pt>
                <c:pt idx="2">
                  <c:v>3250</c:v>
                </c:pt>
                <c:pt idx="3">
                  <c:v>4200</c:v>
                </c:pt>
                <c:pt idx="4">
                  <c:v>4300</c:v>
                </c:pt>
                <c:pt idx="5">
                  <c:v>3700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24-474A-BF88-B025BF18539B}"/>
            </c:ext>
          </c:extLst>
        </c:ser>
        <c:ser>
          <c:idx val="1"/>
          <c:order val="1"/>
          <c:tx>
            <c:strRef>
              <c:f>Betriebszugehörigkeit!$G$18</c:f>
              <c:strCache>
                <c:ptCount val="1"/>
                <c:pt idx="0">
                  <c:v>Auszahlung</c:v>
                </c:pt>
              </c:strCache>
            </c:strRef>
          </c:tx>
          <c:spPr>
            <a:gradFill rotWithShape="0">
              <a:gsLst>
                <a:gs pos="0">
                  <a:srgbClr val="802060"/>
                </a:gs>
                <a:gs pos="100000">
                  <a:srgbClr val="80206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Betriebszugehörigkeit!$A$19:$A$24</c:f>
              <c:strCache>
                <c:ptCount val="6"/>
                <c:pt idx="0">
                  <c:v>Röger</c:v>
                </c:pt>
                <c:pt idx="1">
                  <c:v>Sandinski</c:v>
                </c:pt>
                <c:pt idx="2">
                  <c:v>Lehmann</c:v>
                </c:pt>
                <c:pt idx="3">
                  <c:v>Paul</c:v>
                </c:pt>
                <c:pt idx="4">
                  <c:v>Rieger</c:v>
                </c:pt>
                <c:pt idx="5">
                  <c:v>Löffler</c:v>
                </c:pt>
              </c:strCache>
            </c:strRef>
          </c:cat>
          <c:val>
            <c:numRef>
              <c:f>Betriebszugehörigkeit!$G$19:$G$24</c:f>
              <c:numCache>
                <c:formatCode>_-* #,##0.00\ [$€-1]_-;\-* #,##0.00\ [$€-1]_-;_-* "-"??\ [$€-1]_-</c:formatCode>
                <c:ptCount val="6"/>
                <c:pt idx="0">
                  <c:v>3460</c:v>
                </c:pt>
                <c:pt idx="1">
                  <c:v>2680</c:v>
                </c:pt>
                <c:pt idx="2">
                  <c:v>4750</c:v>
                </c:pt>
                <c:pt idx="3">
                  <c:v>5300</c:v>
                </c:pt>
                <c:pt idx="4">
                  <c:v>5700</c:v>
                </c:pt>
                <c:pt idx="5">
                  <c:v>4200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24-474A-BF88-B025BF18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40"/>
        <c:axId val="94298880"/>
        <c:axId val="94300416"/>
      </c:barChart>
      <c:catAx>
        <c:axId val="9429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30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30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[$€-1]_-;\-* #,##0.00\ [$€-1]_-;_-* &quot;-&quot;??\ [$€-1]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298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3196589831716803"/>
          <c:y val="0.90073529411764708"/>
          <c:w val="0.2958966403472601"/>
          <c:h val="7.7205882352941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802060"/>
        </a:gs>
      </a:gsLst>
      <a:lin ang="5400000" scaled="1"/>
    </a:gra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Europäische Urlaubsländer der Deutschen</a:t>
            </a:r>
          </a:p>
        </c:rich>
      </c:tx>
      <c:layout>
        <c:manualLayout>
          <c:xMode val="edge"/>
          <c:yMode val="edge"/>
          <c:x val="0.24218766404199474"/>
          <c:y val="3.3613445378151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073800738007378"/>
          <c:y val="0.16246543041357672"/>
          <c:w val="0.67343173431734316"/>
          <c:h val="0.798321511514989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[1]Diagramme!$A$1:$A$9</c:f>
              <c:strCache>
                <c:ptCount val="9"/>
                <c:pt idx="0">
                  <c:v>Deutschland</c:v>
                </c:pt>
                <c:pt idx="1">
                  <c:v>Österreich</c:v>
                </c:pt>
                <c:pt idx="2">
                  <c:v>Schweiz</c:v>
                </c:pt>
                <c:pt idx="3">
                  <c:v>Italien</c:v>
                </c:pt>
                <c:pt idx="4">
                  <c:v>Spanien</c:v>
                </c:pt>
                <c:pt idx="5">
                  <c:v>Frankreich</c:v>
                </c:pt>
                <c:pt idx="6">
                  <c:v>Griechenland</c:v>
                </c:pt>
                <c:pt idx="7">
                  <c:v>Dänemark</c:v>
                </c:pt>
                <c:pt idx="8">
                  <c:v>Sonst. Skand. Länder</c:v>
                </c:pt>
              </c:strCache>
            </c:strRef>
          </c:cat>
          <c:val>
            <c:numRef>
              <c:f>[1]Diagramme!$B$1:$B$9</c:f>
              <c:numCache>
                <c:formatCode>General</c:formatCode>
                <c:ptCount val="9"/>
                <c:pt idx="0">
                  <c:v>32</c:v>
                </c:pt>
                <c:pt idx="1">
                  <c:v>23</c:v>
                </c:pt>
                <c:pt idx="2">
                  <c:v>13</c:v>
                </c:pt>
                <c:pt idx="3">
                  <c:v>27</c:v>
                </c:pt>
                <c:pt idx="4">
                  <c:v>24</c:v>
                </c:pt>
                <c:pt idx="5">
                  <c:v>15</c:v>
                </c:pt>
                <c:pt idx="6">
                  <c:v>7</c:v>
                </c:pt>
                <c:pt idx="7">
                  <c:v>6</c:v>
                </c:pt>
                <c:pt idx="8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2B-42B7-94A5-0FAE507700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4466048"/>
        <c:axId val="94468736"/>
      </c:barChart>
      <c:catAx>
        <c:axId val="94466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468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468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4466048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shade val="96863"/>
                <a:invGamma/>
              </a:srgb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CFFFF"/>
        </a:gs>
        <a:gs pos="100000">
          <a:srgbClr val="CCFFFF">
            <a:gamma/>
            <a:shade val="94118"/>
            <a:invGamma/>
          </a:srgbClr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Europa im Vergleich</a:t>
            </a:r>
          </a:p>
        </c:rich>
      </c:tx>
      <c:layout>
        <c:manualLayout>
          <c:xMode val="edge"/>
          <c:yMode val="edge"/>
          <c:x val="0.37500032808398948"/>
          <c:y val="3.3613445378151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405904059040587E-2"/>
          <c:y val="0.19607896774052364"/>
          <c:w val="0.8837638376383764"/>
          <c:h val="0.6778730027600959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8080"/>
                </a:gs>
                <a:gs pos="100000">
                  <a:srgbClr val="008080">
                    <a:gamma/>
                    <a:tint val="57647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[1]Diagramme!$D$1:$D$3</c:f>
              <c:strCache>
                <c:ptCount val="3"/>
                <c:pt idx="0">
                  <c:v>Nordeuropa</c:v>
                </c:pt>
                <c:pt idx="1">
                  <c:v>Mitteleuropa</c:v>
                </c:pt>
                <c:pt idx="2">
                  <c:v>Südeuropa</c:v>
                </c:pt>
              </c:strCache>
            </c:strRef>
          </c:cat>
          <c:val>
            <c:numRef>
              <c:f>[1]Diagramme!$E$1:$E$3</c:f>
              <c:numCache>
                <c:formatCode>General</c:formatCode>
                <c:ptCount val="3"/>
                <c:pt idx="0">
                  <c:v>17</c:v>
                </c:pt>
                <c:pt idx="1">
                  <c:v>83</c:v>
                </c:pt>
                <c:pt idx="2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B0-4B64-AF7E-442B62656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493312"/>
        <c:axId val="97530240"/>
      </c:barChart>
      <c:catAx>
        <c:axId val="944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7530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3024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493312"/>
        <c:crosses val="autoZero"/>
        <c:crossBetween val="between"/>
        <c:majorUnit val="20"/>
        <c:minorUnit val="10"/>
      </c:valAx>
      <c:spPr>
        <a:gradFill rotWithShape="0">
          <a:gsLst>
            <a:gs pos="0">
              <a:srgbClr val="FFFFFF"/>
            </a:gs>
            <a:gs pos="100000">
              <a:srgbClr val="FFFFFF">
                <a:gamma/>
                <a:shade val="81961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C0C0C0"/>
        </a:gs>
        <a:gs pos="100000">
          <a:srgbClr val="C0C0C0">
            <a:gamma/>
            <a:shade val="46275"/>
            <a:invGamma/>
          </a:srgbClr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Wohin reisen die Deutschen?</a:t>
            </a:r>
          </a:p>
        </c:rich>
      </c:tx>
      <c:layout>
        <c:manualLayout>
          <c:xMode val="edge"/>
          <c:yMode val="edge"/>
          <c:x val="1.7460317460317461E-2"/>
          <c:y val="4.38144329896907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323335184275862"/>
          <c:y val="0.26030960593891694"/>
          <c:w val="0.43233122387073386"/>
          <c:h val="0.59278425114802868"/>
        </c:manualLayout>
      </c:layout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0F6E-4F42-BCDC-2F2504E3ED31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F6E-4F42-BCDC-2F2504E3ED31}"/>
              </c:ext>
            </c:extLst>
          </c:dPt>
          <c:dPt>
            <c:idx val="3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F6E-4F42-BCDC-2F2504E3ED31}"/>
              </c:ext>
            </c:extLst>
          </c:dPt>
          <c:dPt>
            <c:idx val="4"/>
            <c:bubble3D val="0"/>
            <c:spPr>
              <a:solidFill>
                <a:srgbClr val="6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F6E-4F42-BCDC-2F2504E3ED3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F6E-4F42-BCDC-2F2504E3ED31}"/>
              </c:ext>
            </c:extLst>
          </c:dPt>
          <c:dLbls>
            <c:dLbl>
              <c:idx val="0"/>
              <c:layout>
                <c:manualLayout>
                  <c:x val="-1.5136947057284082E-2"/>
                  <c:y val="-1.24139313285178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F6E-4F42-BCDC-2F2504E3ED31}"/>
                </c:ext>
              </c:extLst>
            </c:dLbl>
            <c:dLbl>
              <c:idx val="3"/>
              <c:layout>
                <c:manualLayout>
                  <c:x val="1.6768286259318831E-2"/>
                  <c:y val="-5.6168278291801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F6E-4F42-BCDC-2F2504E3ED31}"/>
                </c:ext>
              </c:extLst>
            </c:dLbl>
            <c:dLbl>
              <c:idx val="4"/>
              <c:layout>
                <c:manualLayout>
                  <c:x val="2.3507929039253465E-2"/>
                  <c:y val="-4.50962067384167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F6E-4F42-BCDC-2F2504E3ED31}"/>
                </c:ext>
              </c:extLst>
            </c:dLbl>
            <c:dLbl>
              <c:idx val="5"/>
              <c:layout>
                <c:manualLayout>
                  <c:x val="2.7070613458573402E-2"/>
                  <c:y val="-1.11909624470417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F6E-4F42-BCDC-2F2504E3ED3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2539794983561157"/>
                  <c:y val="0.8350525972693970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6E-4F42-BCDC-2F2504E3ED3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[1]Diagramme!$D$1:$D$6</c:f>
              <c:strCache>
                <c:ptCount val="6"/>
                <c:pt idx="0">
                  <c:v>Nordeuropa</c:v>
                </c:pt>
                <c:pt idx="1">
                  <c:v>Mitteleuropa</c:v>
                </c:pt>
                <c:pt idx="2">
                  <c:v>Südeuropa</c:v>
                </c:pt>
                <c:pt idx="3">
                  <c:v>USA</c:v>
                </c:pt>
                <c:pt idx="4">
                  <c:v>Asien</c:v>
                </c:pt>
                <c:pt idx="5">
                  <c:v>Afrika</c:v>
                </c:pt>
              </c:strCache>
            </c:strRef>
          </c:cat>
          <c:val>
            <c:numRef>
              <c:f>[1]Diagramme!$E$1:$E$6</c:f>
              <c:numCache>
                <c:formatCode>General</c:formatCode>
                <c:ptCount val="6"/>
                <c:pt idx="0">
                  <c:v>17</c:v>
                </c:pt>
                <c:pt idx="1">
                  <c:v>83</c:v>
                </c:pt>
                <c:pt idx="2">
                  <c:v>58</c:v>
                </c:pt>
                <c:pt idx="3">
                  <c:v>21</c:v>
                </c:pt>
                <c:pt idx="4">
                  <c:v>8</c:v>
                </c:pt>
                <c:pt idx="5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F6E-4F42-BCDC-2F2504E3ED3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FFCC99">
            <a:gamma/>
            <a:tint val="3137"/>
            <a:invGamma/>
          </a:srgbClr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19</xdr:row>
      <xdr:rowOff>19050</xdr:rowOff>
    </xdr:from>
    <xdr:to>
      <xdr:col>10</xdr:col>
      <xdr:colOff>542925</xdr:colOff>
      <xdr:row>36</xdr:row>
      <xdr:rowOff>9525</xdr:rowOff>
    </xdr:to>
    <xdr:graphicFrame macro="">
      <xdr:nvGraphicFramePr>
        <xdr:cNvPr id="8193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19</xdr:row>
      <xdr:rowOff>9525</xdr:rowOff>
    </xdr:from>
    <xdr:to>
      <xdr:col>4</xdr:col>
      <xdr:colOff>504825</xdr:colOff>
      <xdr:row>36</xdr:row>
      <xdr:rowOff>0</xdr:rowOff>
    </xdr:to>
    <xdr:graphicFrame macro="">
      <xdr:nvGraphicFramePr>
        <xdr:cNvPr id="8194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30</xdr:row>
      <xdr:rowOff>104775</xdr:rowOff>
    </xdr:from>
    <xdr:to>
      <xdr:col>3</xdr:col>
      <xdr:colOff>933450</xdr:colOff>
      <xdr:row>45</xdr:row>
      <xdr:rowOff>47625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30</xdr:row>
      <xdr:rowOff>171450</xdr:rowOff>
    </xdr:from>
    <xdr:to>
      <xdr:col>8</xdr:col>
      <xdr:colOff>171450</xdr:colOff>
      <xdr:row>45</xdr:row>
      <xdr:rowOff>47625</xdr:rowOff>
    </xdr:to>
    <xdr:graphicFrame macro="">
      <xdr:nvGraphicFramePr>
        <xdr:cNvPr id="51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0.78106</cdr:x>
      <cdr:y>0.09972</cdr:y>
    </cdr:from>
    <cdr:to>
      <cdr:x>0.97284</cdr:x>
      <cdr:y>0.1739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5145" y="262479"/>
          <a:ext cx="847572" cy="192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Spitzenreiter</a:t>
          </a:r>
        </a:p>
      </cdr:txBody>
    </cdr:sp>
  </cdr:relSizeAnchor>
  <cdr:relSizeAnchor xmlns:cdr="http://schemas.openxmlformats.org/drawingml/2006/chartDrawing">
    <cdr:from>
      <cdr:x>0.79941</cdr:x>
      <cdr:y>0.158</cdr:y>
    </cdr:from>
    <cdr:to>
      <cdr:x>0.82778</cdr:x>
      <cdr:y>0.24134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536226" y="414036"/>
          <a:ext cx="125406" cy="21668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14</xdr:row>
      <xdr:rowOff>0</xdr:rowOff>
    </xdr:from>
    <xdr:to>
      <xdr:col>6</xdr:col>
      <xdr:colOff>695325</xdr:colOff>
      <xdr:row>35</xdr:row>
      <xdr:rowOff>0</xdr:rowOff>
    </xdr:to>
    <xdr:graphicFrame macro="">
      <xdr:nvGraphicFramePr>
        <xdr:cNvPr id="11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35</xdr:row>
      <xdr:rowOff>123825</xdr:rowOff>
    </xdr:from>
    <xdr:to>
      <xdr:col>6</xdr:col>
      <xdr:colOff>695325</xdr:colOff>
      <xdr:row>56</xdr:row>
      <xdr:rowOff>123825</xdr:rowOff>
    </xdr:to>
    <xdr:graphicFrame macro="">
      <xdr:nvGraphicFramePr>
        <xdr:cNvPr id="1126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57</xdr:row>
      <xdr:rowOff>133350</xdr:rowOff>
    </xdr:from>
    <xdr:to>
      <xdr:col>6</xdr:col>
      <xdr:colOff>714375</xdr:colOff>
      <xdr:row>80</xdr:row>
      <xdr:rowOff>104775</xdr:rowOff>
    </xdr:to>
    <xdr:graphicFrame macro="">
      <xdr:nvGraphicFramePr>
        <xdr:cNvPr id="1126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Xl000004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fgabenstellung"/>
      <sheetName val="Diagramme"/>
    </sheetNames>
    <sheetDataSet>
      <sheetData sheetId="0" refreshError="1"/>
      <sheetData sheetId="1">
        <row r="1">
          <cell r="A1" t="str">
            <v>Deutschland</v>
          </cell>
          <cell r="B1">
            <v>32</v>
          </cell>
          <cell r="D1" t="str">
            <v>Nordeuropa</v>
          </cell>
          <cell r="E1">
            <v>17</v>
          </cell>
        </row>
        <row r="2">
          <cell r="A2" t="str">
            <v>Österreich</v>
          </cell>
          <cell r="B2">
            <v>23</v>
          </cell>
          <cell r="D2" t="str">
            <v>Mitteleuropa</v>
          </cell>
          <cell r="E2">
            <v>83</v>
          </cell>
        </row>
        <row r="3">
          <cell r="A3" t="str">
            <v>Schweiz</v>
          </cell>
          <cell r="B3">
            <v>13</v>
          </cell>
          <cell r="D3" t="str">
            <v>Südeuropa</v>
          </cell>
          <cell r="E3">
            <v>58</v>
          </cell>
        </row>
        <row r="4">
          <cell r="A4" t="str">
            <v>Italien</v>
          </cell>
          <cell r="B4">
            <v>27</v>
          </cell>
          <cell r="D4" t="str">
            <v>USA</v>
          </cell>
          <cell r="E4">
            <v>21</v>
          </cell>
        </row>
        <row r="5">
          <cell r="A5" t="str">
            <v>Spanien</v>
          </cell>
          <cell r="B5">
            <v>24</v>
          </cell>
          <cell r="D5" t="str">
            <v>Asien</v>
          </cell>
          <cell r="E5">
            <v>8</v>
          </cell>
        </row>
        <row r="6">
          <cell r="A6" t="str">
            <v>Frankreich</v>
          </cell>
          <cell r="B6">
            <v>15</v>
          </cell>
          <cell r="D6" t="str">
            <v>Afrika</v>
          </cell>
          <cell r="E6">
            <v>6</v>
          </cell>
        </row>
        <row r="7">
          <cell r="A7" t="str">
            <v>Griechenland</v>
          </cell>
          <cell r="B7">
            <v>7</v>
          </cell>
        </row>
        <row r="8">
          <cell r="A8" t="str">
            <v>Dänemark</v>
          </cell>
          <cell r="B8">
            <v>6</v>
          </cell>
        </row>
        <row r="9">
          <cell r="A9" t="str">
            <v>Sonst. Skand. Länder</v>
          </cell>
          <cell r="B9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13" zoomScaleNormal="100" workbookViewId="0">
      <selection activeCell="M12" sqref="M12"/>
    </sheetView>
  </sheetViews>
  <sheetFormatPr baseColWidth="10" defaultRowHeight="12.75" x14ac:dyDescent="0.2"/>
  <cols>
    <col min="1" max="1" width="24.7109375" customWidth="1"/>
    <col min="2" max="2" width="13.42578125" bestFit="1" customWidth="1"/>
    <col min="3" max="4" width="12.42578125" bestFit="1" customWidth="1"/>
    <col min="5" max="5" width="13.42578125" bestFit="1" customWidth="1"/>
  </cols>
  <sheetData>
    <row r="1" spans="1:5" ht="18" x14ac:dyDescent="0.25">
      <c r="A1" s="15">
        <v>1.25</v>
      </c>
    </row>
    <row r="2" spans="1:5" x14ac:dyDescent="0.2">
      <c r="D2" t="s">
        <v>0</v>
      </c>
      <c r="E2" s="1">
        <f ca="1">TODAY()</f>
        <v>43502</v>
      </c>
    </row>
    <row r="3" spans="1:5" x14ac:dyDescent="0.2">
      <c r="A3" s="2" t="s">
        <v>1</v>
      </c>
    </row>
    <row r="4" spans="1:5" ht="13.5" thickBot="1" x14ac:dyDescent="0.25"/>
    <row r="5" spans="1:5" s="3" customFormat="1" ht="27.75" customHeight="1" thickBot="1" x14ac:dyDescent="0.25">
      <c r="A5" s="9"/>
      <c r="B5" s="13" t="s">
        <v>2</v>
      </c>
      <c r="C5" s="10" t="s">
        <v>3</v>
      </c>
      <c r="D5" s="13" t="s">
        <v>4</v>
      </c>
      <c r="E5" s="11" t="s">
        <v>5</v>
      </c>
    </row>
    <row r="6" spans="1:5" ht="23.25" customHeight="1" x14ac:dyDescent="0.2">
      <c r="A6" s="4" t="s">
        <v>6</v>
      </c>
      <c r="B6" s="78">
        <v>87604</v>
      </c>
      <c r="C6" s="79">
        <v>24554</v>
      </c>
      <c r="D6" s="78">
        <v>16529</v>
      </c>
      <c r="E6" s="80">
        <f t="shared" ref="E6:E11" si="0">SUM(B6:D6)</f>
        <v>128687</v>
      </c>
    </row>
    <row r="7" spans="1:5" x14ac:dyDescent="0.2">
      <c r="A7" s="4" t="s">
        <v>7</v>
      </c>
      <c r="B7" s="78">
        <v>88390</v>
      </c>
      <c r="C7" s="79">
        <v>25890</v>
      </c>
      <c r="D7" s="78">
        <v>10530</v>
      </c>
      <c r="E7" s="80">
        <f t="shared" si="0"/>
        <v>124810</v>
      </c>
    </row>
    <row r="8" spans="1:5" x14ac:dyDescent="0.2">
      <c r="A8" s="4" t="s">
        <v>8</v>
      </c>
      <c r="B8" s="78">
        <v>5000</v>
      </c>
      <c r="C8" s="79">
        <v>3120</v>
      </c>
      <c r="D8" s="78">
        <v>3910</v>
      </c>
      <c r="E8" s="80">
        <f t="shared" si="0"/>
        <v>12030</v>
      </c>
    </row>
    <row r="9" spans="1:5" x14ac:dyDescent="0.2">
      <c r="A9" s="4" t="s">
        <v>9</v>
      </c>
      <c r="B9" s="78">
        <v>30500</v>
      </c>
      <c r="C9" s="79">
        <v>7810</v>
      </c>
      <c r="D9" s="78">
        <v>19096</v>
      </c>
      <c r="E9" s="80">
        <f t="shared" si="0"/>
        <v>57406</v>
      </c>
    </row>
    <row r="10" spans="1:5" x14ac:dyDescent="0.2">
      <c r="A10" s="4" t="s">
        <v>10</v>
      </c>
      <c r="B10" s="78">
        <v>2703</v>
      </c>
      <c r="C10" s="79">
        <v>2468</v>
      </c>
      <c r="D10" s="78">
        <v>633</v>
      </c>
      <c r="E10" s="80">
        <f t="shared" si="0"/>
        <v>5804</v>
      </c>
    </row>
    <row r="11" spans="1:5" x14ac:dyDescent="0.2">
      <c r="A11" s="4" t="s">
        <v>11</v>
      </c>
      <c r="B11" s="78">
        <v>485</v>
      </c>
      <c r="C11" s="79">
        <v>575</v>
      </c>
      <c r="D11" s="78">
        <v>1550</v>
      </c>
      <c r="E11" s="80">
        <f t="shared" si="0"/>
        <v>2610</v>
      </c>
    </row>
    <row r="12" spans="1:5" ht="13.5" thickBot="1" x14ac:dyDescent="0.25">
      <c r="A12" s="5"/>
      <c r="B12" s="78"/>
      <c r="C12" s="79"/>
      <c r="D12" s="78"/>
      <c r="E12" s="80"/>
    </row>
    <row r="13" spans="1:5" x14ac:dyDescent="0.2">
      <c r="A13" s="12" t="s">
        <v>5</v>
      </c>
      <c r="B13" s="81">
        <f>SUM(B6:B12)</f>
        <v>214682</v>
      </c>
      <c r="C13" s="82">
        <f>SUM(C6:C12)</f>
        <v>64417</v>
      </c>
      <c r="D13" s="81">
        <f>SUM(D6:D12)</f>
        <v>52248</v>
      </c>
      <c r="E13" s="83">
        <f>SUM(E6:E12)</f>
        <v>331347</v>
      </c>
    </row>
    <row r="14" spans="1:5" ht="13.5" thickBot="1" x14ac:dyDescent="0.25">
      <c r="A14" s="8" t="s">
        <v>12</v>
      </c>
      <c r="B14" s="84">
        <f>B13/$E$13</f>
        <v>0.64790687708052286</v>
      </c>
      <c r="C14" s="84">
        <f>C13/$E$13</f>
        <v>0.19440948612783576</v>
      </c>
      <c r="D14" s="84">
        <f>D13/$E$13</f>
        <v>0.15768363679164138</v>
      </c>
      <c r="E14" s="84">
        <f>E13/$E$13</f>
        <v>1</v>
      </c>
    </row>
    <row r="15" spans="1:5" x14ac:dyDescent="0.2">
      <c r="A15" s="5"/>
      <c r="B15" s="14"/>
      <c r="C15" s="6"/>
      <c r="D15" s="14"/>
      <c r="E15" s="7"/>
    </row>
    <row r="16" spans="1:5" x14ac:dyDescent="0.2">
      <c r="A16" s="4" t="s">
        <v>13</v>
      </c>
      <c r="B16" s="78">
        <f>MAX(B6:B11)</f>
        <v>88390</v>
      </c>
      <c r="C16" s="79">
        <f>MAX(C6:C11)</f>
        <v>25890</v>
      </c>
      <c r="D16" s="78">
        <f>MAX(D6:D11)</f>
        <v>19096</v>
      </c>
      <c r="E16" s="80">
        <f>MAX(E6:E11)</f>
        <v>128687</v>
      </c>
    </row>
    <row r="17" spans="1:5" x14ac:dyDescent="0.2">
      <c r="A17" s="4" t="s">
        <v>14</v>
      </c>
      <c r="B17" s="78">
        <f>AVERAGE(B6:B11)</f>
        <v>35780.333333333336</v>
      </c>
      <c r="C17" s="79">
        <f>AVERAGE(C6:C11)</f>
        <v>10736.166666666666</v>
      </c>
      <c r="D17" s="78">
        <f>AVERAGE(D6:D11)</f>
        <v>8708</v>
      </c>
      <c r="E17" s="80">
        <f>AVERAGE(E6:E11)</f>
        <v>55224.5</v>
      </c>
    </row>
    <row r="18" spans="1:5" ht="13.5" thickBot="1" x14ac:dyDescent="0.25">
      <c r="A18" s="8" t="s">
        <v>15</v>
      </c>
      <c r="B18" s="85">
        <f>MIN(B6:B11)</f>
        <v>485</v>
      </c>
      <c r="C18" s="86">
        <f>MIN(C6:C11)</f>
        <v>575</v>
      </c>
      <c r="D18" s="85">
        <f>MIN(D6:D11)</f>
        <v>633</v>
      </c>
      <c r="E18" s="87">
        <f>MIN(E6:E11)</f>
        <v>2610</v>
      </c>
    </row>
  </sheetData>
  <phoneticPr fontId="4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topLeftCell="A13" workbookViewId="0">
      <selection activeCell="I21" sqref="I21"/>
    </sheetView>
  </sheetViews>
  <sheetFormatPr baseColWidth="10" defaultColWidth="16.140625" defaultRowHeight="14.25" x14ac:dyDescent="0.2"/>
  <cols>
    <col min="1" max="16384" width="16.140625" style="16"/>
  </cols>
  <sheetData>
    <row r="1" spans="1:1" x14ac:dyDescent="0.2">
      <c r="A1" s="16" t="s">
        <v>16</v>
      </c>
    </row>
    <row r="2" spans="1:1" ht="10.5" customHeight="1" x14ac:dyDescent="0.2"/>
    <row r="3" spans="1:1" x14ac:dyDescent="0.2">
      <c r="A3" s="16" t="s">
        <v>17</v>
      </c>
    </row>
    <row r="4" spans="1:1" x14ac:dyDescent="0.2">
      <c r="A4" s="16" t="s">
        <v>18</v>
      </c>
    </row>
    <row r="5" spans="1:1" x14ac:dyDescent="0.2">
      <c r="A5" s="16" t="s">
        <v>19</v>
      </c>
    </row>
    <row r="6" spans="1:1" x14ac:dyDescent="0.2">
      <c r="A6" s="16" t="s">
        <v>20</v>
      </c>
    </row>
    <row r="7" spans="1:1" ht="9" customHeight="1" x14ac:dyDescent="0.2"/>
    <row r="8" spans="1:1" x14ac:dyDescent="0.2">
      <c r="A8" s="16" t="s">
        <v>48</v>
      </c>
    </row>
    <row r="9" spans="1:1" x14ac:dyDescent="0.2">
      <c r="A9" s="16" t="s">
        <v>21</v>
      </c>
    </row>
    <row r="10" spans="1:1" x14ac:dyDescent="0.2">
      <c r="A10" s="16" t="s">
        <v>22</v>
      </c>
    </row>
    <row r="11" spans="1:1" x14ac:dyDescent="0.2">
      <c r="A11" s="16" t="s">
        <v>23</v>
      </c>
    </row>
    <row r="12" spans="1:1" x14ac:dyDescent="0.2">
      <c r="A12" s="16" t="s">
        <v>24</v>
      </c>
    </row>
    <row r="13" spans="1:1" x14ac:dyDescent="0.2">
      <c r="A13" s="16" t="s">
        <v>25</v>
      </c>
    </row>
    <row r="14" spans="1:1" ht="8.25" customHeight="1" x14ac:dyDescent="0.2"/>
    <row r="15" spans="1:1" x14ac:dyDescent="0.2">
      <c r="A15" s="16" t="s">
        <v>26</v>
      </c>
    </row>
    <row r="16" spans="1:1" x14ac:dyDescent="0.2">
      <c r="A16" s="16" t="s">
        <v>27</v>
      </c>
    </row>
    <row r="17" spans="1:9" ht="15" thickBot="1" x14ac:dyDescent="0.25"/>
    <row r="18" spans="1:9" s="25" customFormat="1" ht="49.5" customHeight="1" thickBot="1" x14ac:dyDescent="0.25">
      <c r="A18" s="17" t="s">
        <v>28</v>
      </c>
      <c r="B18" s="18" t="s">
        <v>29</v>
      </c>
      <c r="C18" s="19" t="s">
        <v>30</v>
      </c>
      <c r="D18" s="18" t="s">
        <v>31</v>
      </c>
      <c r="E18" s="20" t="s">
        <v>32</v>
      </c>
      <c r="F18" s="21" t="s">
        <v>33</v>
      </c>
      <c r="G18" s="22" t="s">
        <v>34</v>
      </c>
      <c r="H18" s="23" t="s">
        <v>35</v>
      </c>
      <c r="I18" s="24" t="s">
        <v>36</v>
      </c>
    </row>
    <row r="19" spans="1:9" ht="20.25" customHeight="1" x14ac:dyDescent="0.2">
      <c r="A19" s="26" t="s">
        <v>37</v>
      </c>
      <c r="B19" s="27">
        <v>2960</v>
      </c>
      <c r="C19" s="28">
        <v>38718</v>
      </c>
      <c r="D19" s="29">
        <v>42173</v>
      </c>
      <c r="E19" s="30">
        <f t="shared" ref="E19:E24" si="0">ROUNDUP((D19-C19)/365,0)</f>
        <v>10</v>
      </c>
      <c r="F19" s="31">
        <f t="shared" ref="F19:F24" si="1">IF(E19&lt;=5,0,IF(E19&lt;=10,50*E19,E19*100))</f>
        <v>500</v>
      </c>
      <c r="G19" s="32">
        <f t="shared" ref="G19:G24" si="2">B19+F19</f>
        <v>3460</v>
      </c>
      <c r="H19" s="33">
        <f t="shared" ref="H19:H24" si="3">F19/B19</f>
        <v>0.16891891891891891</v>
      </c>
      <c r="I19" s="34" t="str">
        <f t="shared" ref="I19:I24" si="4">IF(F19=MAX($F$19:$F$24),A19,"")</f>
        <v/>
      </c>
    </row>
    <row r="20" spans="1:9" x14ac:dyDescent="0.2">
      <c r="A20" s="35" t="s">
        <v>38</v>
      </c>
      <c r="B20" s="36">
        <v>2680</v>
      </c>
      <c r="C20" s="37">
        <v>40709</v>
      </c>
      <c r="D20" s="38">
        <v>42173</v>
      </c>
      <c r="E20" s="39">
        <f t="shared" si="0"/>
        <v>5</v>
      </c>
      <c r="F20" s="40">
        <f t="shared" si="1"/>
        <v>0</v>
      </c>
      <c r="G20" s="41">
        <f t="shared" si="2"/>
        <v>2680</v>
      </c>
      <c r="H20" s="42">
        <f t="shared" si="3"/>
        <v>0</v>
      </c>
      <c r="I20" s="43" t="str">
        <f t="shared" si="4"/>
        <v/>
      </c>
    </row>
    <row r="21" spans="1:9" x14ac:dyDescent="0.2">
      <c r="A21" s="35" t="s">
        <v>39</v>
      </c>
      <c r="B21" s="36">
        <v>3250</v>
      </c>
      <c r="C21" s="37">
        <v>36906</v>
      </c>
      <c r="D21" s="38">
        <v>42173</v>
      </c>
      <c r="E21" s="39">
        <f t="shared" si="0"/>
        <v>15</v>
      </c>
      <c r="F21" s="40">
        <f t="shared" si="1"/>
        <v>1500</v>
      </c>
      <c r="G21" s="41">
        <f t="shared" si="2"/>
        <v>4750</v>
      </c>
      <c r="H21" s="42">
        <f t="shared" si="3"/>
        <v>0.46153846153846156</v>
      </c>
      <c r="I21" s="44" t="str">
        <f t="shared" si="4"/>
        <v>Lehmann</v>
      </c>
    </row>
    <row r="22" spans="1:9" x14ac:dyDescent="0.2">
      <c r="A22" s="35" t="s">
        <v>40</v>
      </c>
      <c r="B22" s="36">
        <v>4200</v>
      </c>
      <c r="C22" s="37">
        <v>38275</v>
      </c>
      <c r="D22" s="38">
        <v>42173</v>
      </c>
      <c r="E22" s="39">
        <f t="shared" si="0"/>
        <v>11</v>
      </c>
      <c r="F22" s="40">
        <f t="shared" si="1"/>
        <v>1100</v>
      </c>
      <c r="G22" s="41">
        <f t="shared" si="2"/>
        <v>5300</v>
      </c>
      <c r="H22" s="42">
        <f t="shared" si="3"/>
        <v>0.26190476190476192</v>
      </c>
      <c r="I22" s="43" t="str">
        <f t="shared" si="4"/>
        <v/>
      </c>
    </row>
    <row r="23" spans="1:9" x14ac:dyDescent="0.2">
      <c r="A23" s="35" t="s">
        <v>41</v>
      </c>
      <c r="B23" s="36">
        <v>4300</v>
      </c>
      <c r="C23" s="37">
        <v>37408</v>
      </c>
      <c r="D23" s="38">
        <v>42173</v>
      </c>
      <c r="E23" s="39">
        <f t="shared" si="0"/>
        <v>14</v>
      </c>
      <c r="F23" s="40">
        <f t="shared" si="1"/>
        <v>1400</v>
      </c>
      <c r="G23" s="41">
        <f t="shared" si="2"/>
        <v>5700</v>
      </c>
      <c r="H23" s="42">
        <f t="shared" si="3"/>
        <v>0.32558139534883723</v>
      </c>
      <c r="I23" s="43" t="str">
        <f t="shared" si="4"/>
        <v/>
      </c>
    </row>
    <row r="24" spans="1:9" s="54" customFormat="1" ht="21" customHeight="1" thickBot="1" x14ac:dyDescent="0.25">
      <c r="A24" s="45" t="s">
        <v>42</v>
      </c>
      <c r="B24" s="46">
        <v>3700</v>
      </c>
      <c r="C24" s="47">
        <v>38610</v>
      </c>
      <c r="D24" s="48">
        <v>42173</v>
      </c>
      <c r="E24" s="49">
        <f t="shared" si="0"/>
        <v>10</v>
      </c>
      <c r="F24" s="50">
        <f t="shared" si="1"/>
        <v>500</v>
      </c>
      <c r="G24" s="51">
        <f t="shared" si="2"/>
        <v>4200</v>
      </c>
      <c r="H24" s="52">
        <f t="shared" si="3"/>
        <v>0.13513513513513514</v>
      </c>
      <c r="I24" s="53" t="str">
        <f t="shared" si="4"/>
        <v/>
      </c>
    </row>
    <row r="25" spans="1:9" s="54" customFormat="1" ht="15.75" customHeight="1" x14ac:dyDescent="0.2">
      <c r="A25" s="55" t="s">
        <v>5</v>
      </c>
      <c r="B25" s="56">
        <f>SUM(B19:B24)</f>
        <v>21090</v>
      </c>
      <c r="C25" s="57"/>
      <c r="D25" s="57"/>
      <c r="E25" s="58"/>
      <c r="F25" s="58"/>
      <c r="G25" s="59">
        <f>SUM(G19:G24)</f>
        <v>26090</v>
      </c>
      <c r="H25" s="60"/>
      <c r="I25" s="61"/>
    </row>
    <row r="26" spans="1:9" ht="16.5" customHeight="1" x14ac:dyDescent="0.2">
      <c r="A26" s="62" t="s">
        <v>43</v>
      </c>
      <c r="B26" s="63"/>
      <c r="C26" s="63"/>
      <c r="D26" s="64">
        <f>G25/B25-1</f>
        <v>0.23707918444760545</v>
      </c>
      <c r="E26" s="65"/>
      <c r="F26" s="65"/>
      <c r="G26" s="65"/>
      <c r="H26" s="65"/>
      <c r="I26" s="66"/>
    </row>
    <row r="27" spans="1:9" x14ac:dyDescent="0.2">
      <c r="A27" s="67" t="s">
        <v>44</v>
      </c>
      <c r="B27" s="68"/>
      <c r="C27" s="68"/>
      <c r="D27" s="68"/>
      <c r="E27" s="68"/>
      <c r="F27" s="69">
        <f>AVERAGE(F19:F24)</f>
        <v>833.33333333333337</v>
      </c>
      <c r="G27" s="65"/>
      <c r="H27" s="65"/>
      <c r="I27" s="66"/>
    </row>
    <row r="28" spans="1:9" x14ac:dyDescent="0.2">
      <c r="A28" s="70" t="s">
        <v>45</v>
      </c>
      <c r="B28" s="71"/>
      <c r="C28" s="71"/>
      <c r="D28" s="71"/>
      <c r="E28" s="71"/>
      <c r="F28" s="72">
        <f>LARGE(F19:F24,2)</f>
        <v>1400</v>
      </c>
      <c r="G28" s="65"/>
      <c r="H28" s="65"/>
      <c r="I28" s="66"/>
    </row>
    <row r="29" spans="1:9" x14ac:dyDescent="0.2">
      <c r="A29" s="73" t="s">
        <v>46</v>
      </c>
      <c r="B29" s="74"/>
      <c r="C29" s="74"/>
      <c r="D29" s="74"/>
      <c r="E29" s="74"/>
      <c r="F29" s="74"/>
      <c r="G29" s="75">
        <f>LARGE(G19:G24,3)</f>
        <v>4750</v>
      </c>
      <c r="H29" s="65"/>
      <c r="I29" s="66"/>
    </row>
    <row r="30" spans="1:9" s="54" customFormat="1" ht="17.25" customHeight="1" thickBot="1" x14ac:dyDescent="0.25">
      <c r="A30" s="45" t="s">
        <v>47</v>
      </c>
      <c r="B30" s="76"/>
      <c r="C30" s="76">
        <f>COUNTA(A19:A24)</f>
        <v>6</v>
      </c>
      <c r="D30" s="76"/>
      <c r="E30" s="76"/>
      <c r="F30" s="76"/>
      <c r="G30" s="76"/>
      <c r="H30" s="76"/>
      <c r="I30" s="77"/>
    </row>
  </sheetData>
  <phoneticPr fontId="4" type="noConversion"/>
  <pageMargins left="0.78740157499999996" right="0.78740157499999996" top="0.984251969" bottom="0.984251969" header="0.4921259845" footer="0.4921259845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28" workbookViewId="0">
      <selection activeCell="K83" sqref="K83"/>
    </sheetView>
  </sheetViews>
  <sheetFormatPr baseColWidth="10" defaultRowHeight="12.75" x14ac:dyDescent="0.2"/>
  <sheetData>
    <row r="1" spans="1:5" ht="15" x14ac:dyDescent="0.2">
      <c r="A1" s="88" t="s">
        <v>49</v>
      </c>
      <c r="B1" s="88">
        <v>32</v>
      </c>
      <c r="D1" s="88" t="s">
        <v>62</v>
      </c>
      <c r="E1" s="88">
        <f>B8+B9</f>
        <v>17</v>
      </c>
    </row>
    <row r="2" spans="1:5" ht="15" x14ac:dyDescent="0.2">
      <c r="A2" s="88" t="s">
        <v>50</v>
      </c>
      <c r="B2" s="88">
        <v>23</v>
      </c>
      <c r="D2" s="88" t="s">
        <v>63</v>
      </c>
      <c r="E2" s="88">
        <f>B1+B2+B3+B6</f>
        <v>83</v>
      </c>
    </row>
    <row r="3" spans="1:5" ht="15" x14ac:dyDescent="0.2">
      <c r="A3" s="88" t="s">
        <v>51</v>
      </c>
      <c r="B3" s="88">
        <v>13</v>
      </c>
      <c r="D3" s="88" t="s">
        <v>64</v>
      </c>
      <c r="E3" s="88">
        <f>B4+B5+B7</f>
        <v>58</v>
      </c>
    </row>
    <row r="4" spans="1:5" ht="15" x14ac:dyDescent="0.2">
      <c r="A4" s="88" t="s">
        <v>52</v>
      </c>
      <c r="B4" s="88">
        <v>27</v>
      </c>
      <c r="D4" s="88" t="s">
        <v>58</v>
      </c>
      <c r="E4" s="88">
        <v>21</v>
      </c>
    </row>
    <row r="5" spans="1:5" ht="15" x14ac:dyDescent="0.2">
      <c r="A5" s="88" t="s">
        <v>53</v>
      </c>
      <c r="B5" s="88">
        <v>24</v>
      </c>
      <c r="D5" s="88" t="s">
        <v>59</v>
      </c>
      <c r="E5" s="88">
        <v>8</v>
      </c>
    </row>
    <row r="6" spans="1:5" ht="15" x14ac:dyDescent="0.2">
      <c r="A6" s="88" t="s">
        <v>54</v>
      </c>
      <c r="B6" s="88">
        <v>15</v>
      </c>
      <c r="D6" s="88" t="s">
        <v>60</v>
      </c>
      <c r="E6" s="88">
        <v>6</v>
      </c>
    </row>
    <row r="7" spans="1:5" ht="15" x14ac:dyDescent="0.2">
      <c r="A7" s="88" t="s">
        <v>55</v>
      </c>
      <c r="B7" s="88">
        <v>7</v>
      </c>
      <c r="D7" s="88"/>
      <c r="E7" s="88"/>
    </row>
    <row r="8" spans="1:5" ht="15" x14ac:dyDescent="0.2">
      <c r="A8" s="88" t="s">
        <v>56</v>
      </c>
      <c r="B8" s="88">
        <v>6</v>
      </c>
    </row>
    <row r="9" spans="1:5" ht="15" x14ac:dyDescent="0.2">
      <c r="A9" s="88" t="s">
        <v>57</v>
      </c>
      <c r="B9" s="88">
        <v>11</v>
      </c>
    </row>
    <row r="10" spans="1:5" ht="15" x14ac:dyDescent="0.2">
      <c r="A10" s="88" t="s">
        <v>58</v>
      </c>
      <c r="B10" s="88">
        <v>21</v>
      </c>
    </row>
    <row r="11" spans="1:5" ht="15" x14ac:dyDescent="0.2">
      <c r="A11" s="88" t="s">
        <v>59</v>
      </c>
      <c r="B11" s="88">
        <v>8</v>
      </c>
    </row>
    <row r="12" spans="1:5" ht="15" x14ac:dyDescent="0.2">
      <c r="A12" s="88" t="s">
        <v>60</v>
      </c>
      <c r="B12" s="88">
        <v>6</v>
      </c>
    </row>
    <row r="13" spans="1:5" ht="15" x14ac:dyDescent="0.2">
      <c r="A13" s="88" t="s">
        <v>61</v>
      </c>
      <c r="B13" s="88">
        <v>7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Sportsworld</vt:lpstr>
      <vt:lpstr>Betriebszugehörigkeit</vt:lpstr>
      <vt:lpstr>Urlauber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polylux</dc:creator>
  <cp:lastModifiedBy>Dozent</cp:lastModifiedBy>
  <cp:lastPrinted>2014-03-14T18:05:47Z</cp:lastPrinted>
  <dcterms:created xsi:type="dcterms:W3CDTF">2006-10-16T07:26:59Z</dcterms:created>
  <dcterms:modified xsi:type="dcterms:W3CDTF">2019-02-06T10:13:18Z</dcterms:modified>
</cp:coreProperties>
</file>