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mHuber\Desktop\MYTQ\Material zur Überprüfung\"/>
    </mc:Choice>
  </mc:AlternateContent>
  <xr:revisionPtr revIDLastSave="0" documentId="8_{ADD1E444-CA8F-441B-8443-ED350BD6720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portsworld" sheetId="1" r:id="rId1"/>
    <sheet name="Betriebszugehörigkeit" sheetId="4" r:id="rId2"/>
    <sheet name="Urlauber" sheetId="3" r:id="rId3"/>
    <sheet name="zum spicken" sheetId="5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B29" i="4"/>
  <c r="E23" i="4" l="1"/>
  <c r="F23" i="4" s="1"/>
  <c r="E24" i="4"/>
  <c r="F24" i="4" s="1"/>
  <c r="E25" i="4"/>
  <c r="F25" i="4" s="1"/>
  <c r="E26" i="4"/>
  <c r="F26" i="4" s="1"/>
  <c r="E27" i="4"/>
  <c r="F27" i="4" s="1"/>
  <c r="E28" i="4"/>
  <c r="F28" i="4" s="1"/>
  <c r="I28" i="4" l="1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H23" i="4"/>
  <c r="F32" i="4"/>
  <c r="F31" i="4"/>
  <c r="F29" i="4"/>
  <c r="I23" i="4"/>
  <c r="G23" i="4"/>
  <c r="E1" i="5"/>
  <c r="E2" i="5"/>
  <c r="E3" i="5"/>
  <c r="F33" i="4" l="1"/>
  <c r="G29" i="4"/>
  <c r="I29" i="4"/>
  <c r="F30" i="4"/>
  <c r="I30" i="4" s="1"/>
  <c r="C26" i="1"/>
  <c r="D26" i="1"/>
  <c r="C27" i="1"/>
  <c r="D27" i="1"/>
  <c r="C28" i="1"/>
  <c r="D28" i="1"/>
  <c r="B28" i="1"/>
  <c r="B27" i="1"/>
  <c r="B26" i="1"/>
  <c r="C23" i="1"/>
  <c r="D23" i="1"/>
  <c r="B23" i="1"/>
  <c r="A34" i="1" l="1"/>
  <c r="E16" i="1"/>
  <c r="E17" i="1"/>
  <c r="E18" i="1"/>
  <c r="E19" i="1"/>
  <c r="E20" i="1"/>
  <c r="E21" i="1"/>
  <c r="E12" i="1"/>
  <c r="E23" i="1" l="1"/>
  <c r="B24" i="1" l="1"/>
  <c r="D24" i="1"/>
  <c r="C24" i="1"/>
</calcChain>
</file>

<file path=xl/sharedStrings.xml><?xml version="1.0" encoding="utf-8"?>
<sst xmlns="http://schemas.openxmlformats.org/spreadsheetml/2006/main" count="106" uniqueCount="88">
  <si>
    <t>1. Berechnen Sie die leeren Zellen.</t>
  </si>
  <si>
    <t>2. Erstellen Sie ein Diagramm, das die Anteile der drei Filialen am Absatz in einem Kreis darstellt.</t>
  </si>
  <si>
    <t>3. Erstellen Sie ein zweites Säulendiagramm, das die prozentualen Anteile der drei Filialen in den einzelnen Sportarten aufzeigt</t>
  </si>
  <si>
    <t xml:space="preserve">   (soll heißen: es gibt für jede Sportart eine Säule; alle Säulen sind gleich groß und haben drei unterschiedliche Farben)</t>
  </si>
  <si>
    <t>SportsWorld</t>
  </si>
  <si>
    <t>Stand</t>
  </si>
  <si>
    <t>Absatzzahlen</t>
  </si>
  <si>
    <t>Zentrale</t>
  </si>
  <si>
    <t>Altstadt</t>
  </si>
  <si>
    <t>Benrath</t>
  </si>
  <si>
    <t>Gesamt</t>
  </si>
  <si>
    <t>Tennis</t>
  </si>
  <si>
    <t>Golf</t>
  </si>
  <si>
    <t>Leichtatlethik</t>
  </si>
  <si>
    <t>Fußball</t>
  </si>
  <si>
    <t>Badminton, Squash</t>
  </si>
  <si>
    <t>Sonstiges</t>
  </si>
  <si>
    <t>Anteil am Umsatz</t>
  </si>
  <si>
    <t>Höchster Wert</t>
  </si>
  <si>
    <t>Durchschnitt</t>
  </si>
  <si>
    <t>Niedrigster Wert</t>
  </si>
  <si>
    <t>Ein Betrieb möchte seine Mitarbeiter für die langjährige Betriebszugehörigkeit mit einer Prämie belohnen:</t>
  </si>
  <si>
    <t>Wer dem Betrieb bis zu 5 Jahre angehört, bekommt leider keine Prämie</t>
  </si>
  <si>
    <t>Wer dem Betrieb über 5 Jahre und bis zu 10 Jahre angehört, bekommt pro angefangenes Jahr 50 €</t>
  </si>
  <si>
    <t>Wer dem Betrieb über 10 Jahre angehört bekommt pro angefangenes Jahr 100 €</t>
  </si>
  <si>
    <t>Die Prämie wird mit deren Gehalt ausbezahlt.</t>
  </si>
  <si>
    <t>Um wieviel Prozent erhöhen sich die nächsten Gehaltsauszahlungen insgesamt für den Arbeitgeber?</t>
  </si>
  <si>
    <t>Um wieviel Prozent erhöht sich die Auszahlung der jeweiligen Mitarbeiter?</t>
  </si>
  <si>
    <t>Wieviel Euro wurden durchschnittlich als Prämie ausgezahlt?</t>
  </si>
  <si>
    <t>Wie ist der Name des Mitarbeiters, der die höchste Prämie erzielte?</t>
  </si>
  <si>
    <t>Wie hoch ist die zweitgrößte Prämie und die drittgrößte Auszahlung?</t>
  </si>
  <si>
    <t>Wie viele Mitarbeiter hat der Betrieb?</t>
  </si>
  <si>
    <t>Erstellen Sie ein Balkendiagramm, das die Betriebszugehörigkeit der Mitarbeiter vergleicht</t>
  </si>
  <si>
    <t>Erstellen Sie ein Säulendiagramm, das die normale Gehaltszahung mit der Sonderzahlung vergleicht</t>
  </si>
  <si>
    <t>Name</t>
  </si>
  <si>
    <t>Gehalt</t>
  </si>
  <si>
    <t>Eintrittsdatum</t>
  </si>
  <si>
    <t>aktuelles Datum</t>
  </si>
  <si>
    <t>Betriebs-
zugehörigkeit 
in Jahren</t>
  </si>
  <si>
    <t>Prämie</t>
  </si>
  <si>
    <t>Auszahlung</t>
  </si>
  <si>
    <t>Mehraus-
zahlung in %</t>
  </si>
  <si>
    <t>Mitarbeiter mit 
der höchsten 
Prämie</t>
  </si>
  <si>
    <t>Röger</t>
  </si>
  <si>
    <t>Sandinski</t>
  </si>
  <si>
    <t>Lehmann</t>
  </si>
  <si>
    <t>Paul</t>
  </si>
  <si>
    <t>Rieger</t>
  </si>
  <si>
    <t>Löffler</t>
  </si>
  <si>
    <t>Erhöhung der Gehaltsauszahlung in Prozent</t>
  </si>
  <si>
    <t>Durchschnittliche Prämie</t>
  </si>
  <si>
    <t>Zweithöchste Prämie</t>
  </si>
  <si>
    <t>Dritthöchste Auszahlung</t>
  </si>
  <si>
    <t>Anzahl der Mitarbeiter</t>
  </si>
  <si>
    <t>In Deutschland wurden 200 Personen befragt, wo sie ihre Ferien verbringen.</t>
  </si>
  <si>
    <t>Die Antworten lauteten wie folgt:</t>
  </si>
  <si>
    <t>Deutschland</t>
  </si>
  <si>
    <t>Wie viele der Urlauber in Prozent verbringen Ihren Urlaub in Europa?</t>
  </si>
  <si>
    <t>Österreich</t>
  </si>
  <si>
    <t>Schweiz</t>
  </si>
  <si>
    <t>Wie viele davon verbringen den Urlaub in Südeuropa?</t>
  </si>
  <si>
    <t>Italien</t>
  </si>
  <si>
    <t>Spanien</t>
  </si>
  <si>
    <t>Frankreich</t>
  </si>
  <si>
    <t>Griechenland</t>
  </si>
  <si>
    <t>Dänemark</t>
  </si>
  <si>
    <t>Sonst. Skand. Länder</t>
  </si>
  <si>
    <t>USA</t>
  </si>
  <si>
    <t>Asien</t>
  </si>
  <si>
    <t>Afrika</t>
  </si>
  <si>
    <t>Sonstige</t>
  </si>
  <si>
    <t>Erstellen Sie ein Balkendiagramm, das die europäischen Länder im Vergleich darstellt.</t>
  </si>
  <si>
    <t>Der Titel lautet "Europäische Urlaubsländer der Deutschen"</t>
  </si>
  <si>
    <t>Die Balken sollen mit den Urlauberzahlen beschriftet sein.</t>
  </si>
  <si>
    <t>Süd</t>
  </si>
  <si>
    <t>Mittel</t>
  </si>
  <si>
    <t>Erstellen Sie ein Säulendiagramm mit dem Titel "Europa im Vergleich"</t>
  </si>
  <si>
    <t>Nord</t>
  </si>
  <si>
    <t>Vergleichen Sie Süd-, Mittel- und Nordeuropa, fassen Sie hierzu die Länder entsprechend zusammen.</t>
  </si>
  <si>
    <t>Die Y-Achse soll als Höchstwert 100 erhalten, die Schrittweite ist 20</t>
  </si>
  <si>
    <t>Erstellen Sie ein Kreisdiagramm, in dem Süd-, Mittel- und Nordeuropa mit den restlichen</t>
  </si>
  <si>
    <t>Urlaubsländern (ohne Sonstige!) bzw. Erdteilen verglichen werden. Titel: "Wohin reisen die Deutschen?"</t>
  </si>
  <si>
    <t>Die Kreisausschnitte sollen mit der Prozentzahl und dem Namen beschriftet werden.</t>
  </si>
  <si>
    <t>Drehen Sie die Kreisausschnitte so, dass die kleinen Segmente rechts unten dargestellt werden</t>
  </si>
  <si>
    <t>(Auf dem nächsten Tabellenblatt sehen Sie die Diagramme abgebildet.)</t>
  </si>
  <si>
    <t>Nordeuropa</t>
  </si>
  <si>
    <t>Mitteleuropa</t>
  </si>
  <si>
    <t>Südeuropa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</si>
</sst>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_-* #,##0.00\ [$€-1]_-;\-* #,##0.00\ [$€-1]_-;_-* &quot;-&quot;??\ [$€-1]_-"/>
    <numFmt numFmtId="166" formatCode="0.0%"/>
  </numFmts>
  <fonts count="19" x14ac:knownFonts="1">
    <font>
      <sz val="10"/>
      <name val="Arial"/>
    </font>
    <font>
      <b/>
      <sz val="10"/>
      <name val="Arial"/>
    </font>
    <font>
      <sz val="10"/>
      <name val="Arial"/>
    </font>
    <font>
      <sz val="14"/>
      <name val="Arial"/>
      <family val="2"/>
    </font>
    <font>
      <sz val="8"/>
      <name val="Arial"/>
    </font>
    <font>
      <sz val="11"/>
      <name val="Arial"/>
    </font>
    <font>
      <b/>
      <sz val="11"/>
      <name val="Arial"/>
    </font>
    <font>
      <sz val="11"/>
      <color indexed="10"/>
      <name val="Arial"/>
    </font>
    <font>
      <sz val="11"/>
      <color indexed="48"/>
      <name val="Arial"/>
    </font>
    <font>
      <sz val="11"/>
      <color indexed="17"/>
      <name val="Arial"/>
    </font>
    <font>
      <sz val="11"/>
      <color indexed="14"/>
      <name val="Arial"/>
    </font>
    <font>
      <sz val="11"/>
      <color indexed="18"/>
      <name val="Arial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3"/>
      <name val="Arial"/>
      <family val="2"/>
    </font>
    <font>
      <sz val="12"/>
      <color rgb="FF00B050"/>
      <name val="Arial"/>
      <family val="2"/>
    </font>
    <font>
      <b/>
      <sz val="14"/>
      <color rgb="FFFF0000"/>
      <name val="Arial"/>
      <family val="2"/>
    </font>
    <font>
      <b/>
      <sz val="14"/>
      <color rgb="FF00B050"/>
      <name val="Arial"/>
      <family val="2"/>
    </font>
    <font>
      <b/>
      <sz val="14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1" xfId="1" applyFont="1" applyBorder="1"/>
    <xf numFmtId="9" fontId="0" fillId="0" borderId="1" xfId="3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165" fontId="5" fillId="0" borderId="6" xfId="2" applyFont="1" applyBorder="1"/>
    <xf numFmtId="14" fontId="5" fillId="0" borderId="5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65" fontId="5" fillId="0" borderId="8" xfId="2" applyFont="1" applyBorder="1"/>
    <xf numFmtId="165" fontId="5" fillId="0" borderId="8" xfId="0" applyNumberFormat="1" applyFont="1" applyBorder="1"/>
    <xf numFmtId="0" fontId="5" fillId="0" borderId="9" xfId="0" applyFont="1" applyBorder="1"/>
    <xf numFmtId="165" fontId="5" fillId="0" borderId="10" xfId="2" applyFont="1" applyBorder="1"/>
    <xf numFmtId="14" fontId="5" fillId="0" borderId="0" xfId="0" applyNumberFormat="1" applyFont="1" applyAlignment="1">
      <alignment horizontal="center"/>
    </xf>
    <xf numFmtId="14" fontId="5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vertical="top"/>
    </xf>
    <xf numFmtId="165" fontId="5" fillId="0" borderId="12" xfId="2" applyFont="1" applyBorder="1" applyAlignment="1">
      <alignment vertical="top"/>
    </xf>
    <xf numFmtId="14" fontId="5" fillId="0" borderId="13" xfId="0" applyNumberFormat="1" applyFont="1" applyBorder="1" applyAlignment="1">
      <alignment horizontal="center" vertical="top"/>
    </xf>
    <xf numFmtId="14" fontId="5" fillId="0" borderId="11" xfId="0" applyNumberFormat="1" applyFont="1" applyBorder="1" applyAlignment="1">
      <alignment horizontal="center" vertical="top"/>
    </xf>
    <xf numFmtId="0" fontId="7" fillId="0" borderId="8" xfId="0" applyFont="1" applyBorder="1"/>
    <xf numFmtId="165" fontId="7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14" xfId="0" applyFont="1" applyBorder="1" applyAlignment="1">
      <alignment vertical="top"/>
    </xf>
    <xf numFmtId="0" fontId="8" fillId="0" borderId="9" xfId="0" applyFont="1" applyBorder="1"/>
    <xf numFmtId="0" fontId="8" fillId="0" borderId="0" xfId="0" applyFont="1"/>
    <xf numFmtId="10" fontId="8" fillId="0" borderId="0" xfId="3" applyNumberFormat="1" applyFont="1" applyBorder="1"/>
    <xf numFmtId="0" fontId="5" fillId="0" borderId="14" xfId="0" applyFont="1" applyBorder="1"/>
    <xf numFmtId="0" fontId="9" fillId="0" borderId="9" xfId="0" applyFont="1" applyBorder="1"/>
    <xf numFmtId="0" fontId="9" fillId="0" borderId="0" xfId="0" applyFont="1"/>
    <xf numFmtId="165" fontId="9" fillId="0" borderId="0" xfId="0" applyNumberFormat="1" applyFont="1"/>
    <xf numFmtId="0" fontId="10" fillId="0" borderId="9" xfId="0" applyFont="1" applyBorder="1"/>
    <xf numFmtId="0" fontId="10" fillId="0" borderId="0" xfId="0" applyFont="1"/>
    <xf numFmtId="165" fontId="10" fillId="0" borderId="0" xfId="2" applyFont="1" applyBorder="1"/>
    <xf numFmtId="0" fontId="11" fillId="0" borderId="9" xfId="0" applyFont="1" applyBorder="1"/>
    <xf numFmtId="0" fontId="11" fillId="0" borderId="0" xfId="0" applyFont="1"/>
    <xf numFmtId="165" fontId="11" fillId="0" borderId="0" xfId="2" applyFont="1" applyBorder="1"/>
    <xf numFmtId="0" fontId="5" fillId="0" borderId="13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12" fillId="0" borderId="0" xfId="0" applyFont="1"/>
    <xf numFmtId="0" fontId="12" fillId="0" borderId="7" xfId="0" applyFont="1" applyBorder="1"/>
    <xf numFmtId="0" fontId="12" fillId="0" borderId="9" xfId="0" applyFont="1" applyBorder="1"/>
    <xf numFmtId="0" fontId="12" fillId="0" borderId="14" xfId="0" applyFont="1" applyBorder="1"/>
    <xf numFmtId="0" fontId="12" fillId="0" borderId="11" xfId="0" applyFont="1" applyBorder="1"/>
    <xf numFmtId="0" fontId="12" fillId="0" borderId="15" xfId="0" applyFont="1" applyBorder="1"/>
    <xf numFmtId="10" fontId="0" fillId="0" borderId="1" xfId="3" applyNumberFormat="1" applyFont="1" applyBorder="1"/>
    <xf numFmtId="165" fontId="5" fillId="0" borderId="6" xfId="0" applyNumberFormat="1" applyFont="1" applyBorder="1"/>
    <xf numFmtId="166" fontId="5" fillId="0" borderId="0" xfId="3" applyNumberFormat="1" applyFont="1" applyBorder="1"/>
    <xf numFmtId="166" fontId="5" fillId="0" borderId="8" xfId="3" applyNumberFormat="1" applyFont="1" applyBorder="1"/>
    <xf numFmtId="44" fontId="11" fillId="0" borderId="0" xfId="4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8" xfId="0" applyFont="1" applyBorder="1"/>
    <xf numFmtId="0" fontId="15" fillId="0" borderId="9" xfId="0" applyFont="1" applyBorder="1"/>
    <xf numFmtId="0" fontId="13" fillId="0" borderId="9" xfId="0" applyFont="1" applyBorder="1"/>
    <xf numFmtId="0" fontId="14" fillId="0" borderId="9" xfId="0" applyFont="1" applyBorder="1"/>
  </cellXfs>
  <cellStyles count="5">
    <cellStyle name="Euro" xfId="1" xr:uid="{00000000-0005-0000-0000-000000000000}"/>
    <cellStyle name="Euro_ÜL_Betriebszugehörigkeit" xfId="2" xr:uid="{00000000-0005-0000-0000-000001000000}"/>
    <cellStyle name="Prozent" xfId="3" builtinId="5"/>
    <cellStyle name="Standard" xfId="0" builtinId="0"/>
    <cellStyle name="Währung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SportsWorld Umsatzanteile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tx>
            <c:strRef>
              <c:f>Sportsworld!$A$24</c:f>
              <c:strCache>
                <c:ptCount val="1"/>
                <c:pt idx="0">
                  <c:v>Anteil am Umsatz</c:v>
                </c:pt>
              </c:strCache>
            </c:strRef>
          </c:tx>
          <c:dPt>
            <c:idx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0-54C1-4BAE-B686-F261FF5EF05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Sportsworld!$B$15:$D$15</c:f>
              <c:strCache>
                <c:ptCount val="3"/>
                <c:pt idx="0">
                  <c:v>Zentrale</c:v>
                </c:pt>
                <c:pt idx="1">
                  <c:v>Altstadt</c:v>
                </c:pt>
                <c:pt idx="2">
                  <c:v>Benrath</c:v>
                </c:pt>
              </c:strCache>
            </c:strRef>
          </c:cat>
          <c:val>
            <c:numRef>
              <c:f>Sportsworld!$B$24:$D$24</c:f>
              <c:numCache>
                <c:formatCode>0.00%</c:formatCode>
                <c:ptCount val="3"/>
                <c:pt idx="0">
                  <c:v>0.64790687708052286</c:v>
                </c:pt>
                <c:pt idx="1">
                  <c:v>0.19440948612783576</c:v>
                </c:pt>
                <c:pt idx="2">
                  <c:v>0.15768363679164138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1-4BAE-B686-F261FF5EF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723687664041991"/>
          <c:y val="0.38131087780694078"/>
          <c:w val="0.22720756780402449"/>
          <c:h val="0.40855898221055703"/>
        </c:manualLayout>
      </c:layout>
      <c:overlay val="0"/>
      <c:txPr>
        <a:bodyPr/>
        <a:lstStyle/>
        <a:p>
          <a:pPr>
            <a:defRPr sz="1400"/>
          </a:pPr>
          <a:endParaRPr lang="de-DE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Umsatzanteile nach Sportarten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Sportsworld!$B$15</c:f>
              <c:strCache>
                <c:ptCount val="1"/>
                <c:pt idx="0">
                  <c:v>Zentrale</c:v>
                </c:pt>
              </c:strCache>
            </c:strRef>
          </c:tx>
          <c:invertIfNegative val="0"/>
          <c:cat>
            <c:strRef>
              <c:f>Sportsworld!$A$16:$A$21</c:f>
              <c:strCache>
                <c:ptCount val="6"/>
                <c:pt idx="0">
                  <c:v>Tennis</c:v>
                </c:pt>
                <c:pt idx="1">
                  <c:v>Golf</c:v>
                </c:pt>
                <c:pt idx="2">
                  <c:v>Leichtatlethik</c:v>
                </c:pt>
                <c:pt idx="3">
                  <c:v>Fußball</c:v>
                </c:pt>
                <c:pt idx="4">
                  <c:v>Badminton, Squash</c:v>
                </c:pt>
                <c:pt idx="5">
                  <c:v>Sonstiges</c:v>
                </c:pt>
              </c:strCache>
            </c:strRef>
          </c:cat>
          <c:val>
            <c:numRef>
              <c:f>Sportsworld!$B$16:$B$21</c:f>
              <c:numCache>
                <c:formatCode>_-* #,##0.00\ [$€]_-;\-* #,##0.00\ [$€]_-;_-* "-"??\ [$€]_-;_-@_-</c:formatCode>
                <c:ptCount val="6"/>
                <c:pt idx="0">
                  <c:v>87604</c:v>
                </c:pt>
                <c:pt idx="1">
                  <c:v>88390</c:v>
                </c:pt>
                <c:pt idx="2">
                  <c:v>5000</c:v>
                </c:pt>
                <c:pt idx="3">
                  <c:v>30500</c:v>
                </c:pt>
                <c:pt idx="4">
                  <c:v>2703</c:v>
                </c:pt>
                <c:pt idx="5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E-448B-8260-7D3F349B8FCE}"/>
            </c:ext>
          </c:extLst>
        </c:ser>
        <c:ser>
          <c:idx val="1"/>
          <c:order val="1"/>
          <c:tx>
            <c:strRef>
              <c:f>Sportsworld!$C$15</c:f>
              <c:strCache>
                <c:ptCount val="1"/>
                <c:pt idx="0">
                  <c:v>Altstadt</c:v>
                </c:pt>
              </c:strCache>
            </c:strRef>
          </c:tx>
          <c:invertIfNegative val="0"/>
          <c:cat>
            <c:strRef>
              <c:f>Sportsworld!$A$16:$A$21</c:f>
              <c:strCache>
                <c:ptCount val="6"/>
                <c:pt idx="0">
                  <c:v>Tennis</c:v>
                </c:pt>
                <c:pt idx="1">
                  <c:v>Golf</c:v>
                </c:pt>
                <c:pt idx="2">
                  <c:v>Leichtatlethik</c:v>
                </c:pt>
                <c:pt idx="3">
                  <c:v>Fußball</c:v>
                </c:pt>
                <c:pt idx="4">
                  <c:v>Badminton, Squash</c:v>
                </c:pt>
                <c:pt idx="5">
                  <c:v>Sonstiges</c:v>
                </c:pt>
              </c:strCache>
            </c:strRef>
          </c:cat>
          <c:val>
            <c:numRef>
              <c:f>Sportsworld!$C$16:$C$21</c:f>
              <c:numCache>
                <c:formatCode>_-* #,##0.00\ [$€]_-;\-* #,##0.00\ [$€]_-;_-* "-"??\ [$€]_-;_-@_-</c:formatCode>
                <c:ptCount val="6"/>
                <c:pt idx="0">
                  <c:v>24554</c:v>
                </c:pt>
                <c:pt idx="1">
                  <c:v>25890</c:v>
                </c:pt>
                <c:pt idx="2">
                  <c:v>3120</c:v>
                </c:pt>
                <c:pt idx="3">
                  <c:v>7810</c:v>
                </c:pt>
                <c:pt idx="4">
                  <c:v>2468</c:v>
                </c:pt>
                <c:pt idx="5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E-448B-8260-7D3F349B8FCE}"/>
            </c:ext>
          </c:extLst>
        </c:ser>
        <c:ser>
          <c:idx val="2"/>
          <c:order val="2"/>
          <c:tx>
            <c:strRef>
              <c:f>Sportsworld!$D$15</c:f>
              <c:strCache>
                <c:ptCount val="1"/>
                <c:pt idx="0">
                  <c:v>Benrath</c:v>
                </c:pt>
              </c:strCache>
            </c:strRef>
          </c:tx>
          <c:invertIfNegative val="0"/>
          <c:cat>
            <c:strRef>
              <c:f>Sportsworld!$A$16:$A$21</c:f>
              <c:strCache>
                <c:ptCount val="6"/>
                <c:pt idx="0">
                  <c:v>Tennis</c:v>
                </c:pt>
                <c:pt idx="1">
                  <c:v>Golf</c:v>
                </c:pt>
                <c:pt idx="2">
                  <c:v>Leichtatlethik</c:v>
                </c:pt>
                <c:pt idx="3">
                  <c:v>Fußball</c:v>
                </c:pt>
                <c:pt idx="4">
                  <c:v>Badminton, Squash</c:v>
                </c:pt>
                <c:pt idx="5">
                  <c:v>Sonstiges</c:v>
                </c:pt>
              </c:strCache>
            </c:strRef>
          </c:cat>
          <c:val>
            <c:numRef>
              <c:f>Sportsworld!$D$16:$D$21</c:f>
              <c:numCache>
                <c:formatCode>_-* #,##0.00\ [$€]_-;\-* #,##0.00\ [$€]_-;_-* "-"??\ [$€]_-;_-@_-</c:formatCode>
                <c:ptCount val="6"/>
                <c:pt idx="0">
                  <c:v>16529</c:v>
                </c:pt>
                <c:pt idx="1">
                  <c:v>10530</c:v>
                </c:pt>
                <c:pt idx="2">
                  <c:v>3910</c:v>
                </c:pt>
                <c:pt idx="3">
                  <c:v>19096</c:v>
                </c:pt>
                <c:pt idx="4">
                  <c:v>633</c:v>
                </c:pt>
                <c:pt idx="5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0E-448B-8260-7D3F349B8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75478144"/>
        <c:axId val="75479680"/>
      </c:barChart>
      <c:catAx>
        <c:axId val="7547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Sportart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75479680"/>
        <c:crosses val="autoZero"/>
        <c:auto val="1"/>
        <c:lblAlgn val="ctr"/>
        <c:lblOffset val="100"/>
        <c:noMultiLvlLbl val="0"/>
      </c:catAx>
      <c:valAx>
        <c:axId val="75479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Umsatz</a:t>
                </a:r>
              </a:p>
            </c:rich>
          </c:tx>
          <c:overlay val="0"/>
        </c:title>
        <c:numFmt formatCode="_-* #,##0.00\ [$€]_-;\-* #,##0.00\ [$€]_-;_-* &quot;-&quot;??\ [$€]_-;_-@_-" sourceLinked="1"/>
        <c:majorTickMark val="out"/>
        <c:minorTickMark val="none"/>
        <c:tickLblPos val="nextTo"/>
        <c:crossAx val="75478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Betriebszugehörigkeit!$E$22</c:f>
              <c:strCache>
                <c:ptCount val="1"/>
                <c:pt idx="0">
                  <c:v>Betriebs-
zugehörigkeit 
in Jahren</c:v>
                </c:pt>
              </c:strCache>
            </c:strRef>
          </c:tx>
          <c:invertIfNegative val="0"/>
          <c:cat>
            <c:strRef>
              <c:f>Betriebszugehörigkeit!$A$23:$A$28</c:f>
              <c:strCache>
                <c:ptCount val="6"/>
                <c:pt idx="0">
                  <c:v>Röger</c:v>
                </c:pt>
                <c:pt idx="1">
                  <c:v>Sandinski</c:v>
                </c:pt>
                <c:pt idx="2">
                  <c:v>Lehmann</c:v>
                </c:pt>
                <c:pt idx="3">
                  <c:v>Paul</c:v>
                </c:pt>
                <c:pt idx="4">
                  <c:v>Rieger</c:v>
                </c:pt>
                <c:pt idx="5">
                  <c:v>Löffler</c:v>
                </c:pt>
              </c:strCache>
            </c:strRef>
          </c:cat>
          <c:val>
            <c:numRef>
              <c:f>Betriebszugehörigkeit!$E$23:$E$28</c:f>
              <c:numCache>
                <c:formatCode>0</c:formatCode>
                <c:ptCount val="6"/>
                <c:pt idx="0">
                  <c:v>9</c:v>
                </c:pt>
                <c:pt idx="1">
                  <c:v>4</c:v>
                </c:pt>
                <c:pt idx="2">
                  <c:v>14</c:v>
                </c:pt>
                <c:pt idx="3">
                  <c:v>10</c:v>
                </c:pt>
                <c:pt idx="4">
                  <c:v>13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C-46C4-BBC2-9BE685529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65248"/>
        <c:axId val="77366784"/>
      </c:barChart>
      <c:catAx>
        <c:axId val="773652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7366784"/>
        <c:crosses val="autoZero"/>
        <c:auto val="1"/>
        <c:lblAlgn val="ctr"/>
        <c:lblOffset val="100"/>
        <c:noMultiLvlLbl val="0"/>
      </c:catAx>
      <c:valAx>
        <c:axId val="77366784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7736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Betriebszugehörigkeit!$B$22</c:f>
              <c:strCache>
                <c:ptCount val="1"/>
                <c:pt idx="0">
                  <c:v>Gehalt</c:v>
                </c:pt>
              </c:strCache>
            </c:strRef>
          </c:tx>
          <c:invertIfNegative val="0"/>
          <c:cat>
            <c:strRef>
              <c:f>Betriebszugehörigkeit!$A$23:$A$28</c:f>
              <c:strCache>
                <c:ptCount val="6"/>
                <c:pt idx="0">
                  <c:v>Röger</c:v>
                </c:pt>
                <c:pt idx="1">
                  <c:v>Sandinski</c:v>
                </c:pt>
                <c:pt idx="2">
                  <c:v>Lehmann</c:v>
                </c:pt>
                <c:pt idx="3">
                  <c:v>Paul</c:v>
                </c:pt>
                <c:pt idx="4">
                  <c:v>Rieger</c:v>
                </c:pt>
                <c:pt idx="5">
                  <c:v>Löffler</c:v>
                </c:pt>
              </c:strCache>
            </c:strRef>
          </c:cat>
          <c:val>
            <c:numRef>
              <c:f>Betriebszugehörigkeit!$B$23:$B$28</c:f>
              <c:numCache>
                <c:formatCode>_-* #,##0.00\ [$€-1]_-;\-* #,##0.00\ [$€-1]_-;_-* "-"??\ [$€-1]_-</c:formatCode>
                <c:ptCount val="6"/>
                <c:pt idx="0">
                  <c:v>2960</c:v>
                </c:pt>
                <c:pt idx="1">
                  <c:v>2680</c:v>
                </c:pt>
                <c:pt idx="2">
                  <c:v>3250</c:v>
                </c:pt>
                <c:pt idx="3">
                  <c:v>4200</c:v>
                </c:pt>
                <c:pt idx="4">
                  <c:v>4300</c:v>
                </c:pt>
                <c:pt idx="5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2-4BA2-BAF7-A7F781049C28}"/>
            </c:ext>
          </c:extLst>
        </c:ser>
        <c:ser>
          <c:idx val="1"/>
          <c:order val="1"/>
          <c:tx>
            <c:strRef>
              <c:f>Betriebszugehörigkeit!$G$22</c:f>
              <c:strCache>
                <c:ptCount val="1"/>
                <c:pt idx="0">
                  <c:v>Auszahlung</c:v>
                </c:pt>
              </c:strCache>
            </c:strRef>
          </c:tx>
          <c:invertIfNegative val="0"/>
          <c:cat>
            <c:strRef>
              <c:f>Betriebszugehörigkeit!$A$23:$A$28</c:f>
              <c:strCache>
                <c:ptCount val="6"/>
                <c:pt idx="0">
                  <c:v>Röger</c:v>
                </c:pt>
                <c:pt idx="1">
                  <c:v>Sandinski</c:v>
                </c:pt>
                <c:pt idx="2">
                  <c:v>Lehmann</c:v>
                </c:pt>
                <c:pt idx="3">
                  <c:v>Paul</c:v>
                </c:pt>
                <c:pt idx="4">
                  <c:v>Rieger</c:v>
                </c:pt>
                <c:pt idx="5">
                  <c:v>Löffler</c:v>
                </c:pt>
              </c:strCache>
            </c:strRef>
          </c:cat>
          <c:val>
            <c:numRef>
              <c:f>Betriebszugehörigkeit!$G$23:$G$28</c:f>
              <c:numCache>
                <c:formatCode>_-* #,##0.00\ [$€-1]_-;\-* #,##0.00\ [$€-1]_-;_-* "-"??\ [$€-1]_-</c:formatCode>
                <c:ptCount val="6"/>
                <c:pt idx="0">
                  <c:v>3410</c:v>
                </c:pt>
                <c:pt idx="1">
                  <c:v>2680</c:v>
                </c:pt>
                <c:pt idx="2">
                  <c:v>4650</c:v>
                </c:pt>
                <c:pt idx="3">
                  <c:v>5200</c:v>
                </c:pt>
                <c:pt idx="4">
                  <c:v>5600</c:v>
                </c:pt>
                <c:pt idx="5">
                  <c:v>4150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2-4BA2-BAF7-A7F781049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54432"/>
        <c:axId val="86755968"/>
      </c:barChart>
      <c:catAx>
        <c:axId val="86754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755968"/>
        <c:crosses val="autoZero"/>
        <c:auto val="1"/>
        <c:lblAlgn val="ctr"/>
        <c:lblOffset val="100"/>
        <c:noMultiLvlLbl val="0"/>
      </c:catAx>
      <c:valAx>
        <c:axId val="86755968"/>
        <c:scaling>
          <c:orientation val="minMax"/>
        </c:scaling>
        <c:delete val="0"/>
        <c:axPos val="l"/>
        <c:majorGridlines/>
        <c:numFmt formatCode="_-* #,##0.00\ [$€-1]_-;\-* #,##0.00\ [$€-1]_-;_-* &quot;-&quot;??\ [$€-1]_-" sourceLinked="1"/>
        <c:majorTickMark val="none"/>
        <c:minorTickMark val="none"/>
        <c:tickLblPos val="nextTo"/>
        <c:crossAx val="86754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Urlaubsländer der Deutschen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Urlauber!$A$7:$A$19</c:f>
              <c:strCache>
                <c:ptCount val="13"/>
                <c:pt idx="0">
                  <c:v>Deutschland</c:v>
                </c:pt>
                <c:pt idx="1">
                  <c:v>Österreich</c:v>
                </c:pt>
                <c:pt idx="2">
                  <c:v>Schweiz</c:v>
                </c:pt>
                <c:pt idx="3">
                  <c:v>Italien</c:v>
                </c:pt>
                <c:pt idx="4">
                  <c:v>Spanien</c:v>
                </c:pt>
                <c:pt idx="5">
                  <c:v>Frankreich</c:v>
                </c:pt>
                <c:pt idx="6">
                  <c:v>Griechenland</c:v>
                </c:pt>
                <c:pt idx="7">
                  <c:v>Dänemark</c:v>
                </c:pt>
                <c:pt idx="8">
                  <c:v>Sonst. Skand. Länder</c:v>
                </c:pt>
                <c:pt idx="9">
                  <c:v>USA</c:v>
                </c:pt>
                <c:pt idx="10">
                  <c:v>Asien</c:v>
                </c:pt>
                <c:pt idx="11">
                  <c:v>Afrika</c:v>
                </c:pt>
                <c:pt idx="12">
                  <c:v>Sonstige</c:v>
                </c:pt>
              </c:strCache>
            </c:strRef>
          </c:cat>
          <c:val>
            <c:numRef>
              <c:f>Urlauber!$B$7:$B$19</c:f>
              <c:numCache>
                <c:formatCode>General</c:formatCode>
                <c:ptCount val="13"/>
                <c:pt idx="0">
                  <c:v>32</c:v>
                </c:pt>
                <c:pt idx="1">
                  <c:v>23</c:v>
                </c:pt>
                <c:pt idx="2">
                  <c:v>13</c:v>
                </c:pt>
                <c:pt idx="3">
                  <c:v>27</c:v>
                </c:pt>
                <c:pt idx="4">
                  <c:v>24</c:v>
                </c:pt>
                <c:pt idx="5">
                  <c:v>15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21</c:v>
                </c:pt>
                <c:pt idx="10">
                  <c:v>8</c:v>
                </c:pt>
                <c:pt idx="11">
                  <c:v>6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E-44BD-9E62-D026D2930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23680"/>
        <c:axId val="86825216"/>
      </c:barChart>
      <c:catAx>
        <c:axId val="8682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86825216"/>
        <c:crosses val="autoZero"/>
        <c:auto val="1"/>
        <c:lblAlgn val="ctr"/>
        <c:lblOffset val="100"/>
        <c:noMultiLvlLbl val="0"/>
      </c:catAx>
      <c:valAx>
        <c:axId val="868252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86823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Europäische Urlaubsländer der Deutschen</a:t>
            </a:r>
          </a:p>
        </c:rich>
      </c:tx>
      <c:layout>
        <c:manualLayout>
          <c:xMode val="edge"/>
          <c:yMode val="edge"/>
          <c:x val="0.24218766404199474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073800738007378"/>
          <c:y val="0.16246543041357672"/>
          <c:w val="0.67343173431734316"/>
          <c:h val="0.798321511514989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[1]Diagramme!$A$1:$A$9</c:f>
              <c:strCache>
                <c:ptCount val="9"/>
                <c:pt idx="0">
                  <c:v>Deutschland</c:v>
                </c:pt>
                <c:pt idx="1">
                  <c:v>Österreich</c:v>
                </c:pt>
                <c:pt idx="2">
                  <c:v>Schweiz</c:v>
                </c:pt>
                <c:pt idx="3">
                  <c:v>Italien</c:v>
                </c:pt>
                <c:pt idx="4">
                  <c:v>Spanien</c:v>
                </c:pt>
                <c:pt idx="5">
                  <c:v>Frankreich</c:v>
                </c:pt>
                <c:pt idx="6">
                  <c:v>Griechenland</c:v>
                </c:pt>
                <c:pt idx="7">
                  <c:v>Dänemark</c:v>
                </c:pt>
                <c:pt idx="8">
                  <c:v>Sonst. Skand. Länder</c:v>
                </c:pt>
              </c:strCache>
            </c:strRef>
          </c:cat>
          <c:val>
            <c:numRef>
              <c:f>[1]Diagramme!$B$1:$B$9</c:f>
              <c:numCache>
                <c:formatCode>General</c:formatCode>
                <c:ptCount val="9"/>
                <c:pt idx="0">
                  <c:v>32</c:v>
                </c:pt>
                <c:pt idx="1">
                  <c:v>23</c:v>
                </c:pt>
                <c:pt idx="2">
                  <c:v>13</c:v>
                </c:pt>
                <c:pt idx="3">
                  <c:v>27</c:v>
                </c:pt>
                <c:pt idx="4">
                  <c:v>24</c:v>
                </c:pt>
                <c:pt idx="5">
                  <c:v>15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C-4AFE-98E2-3C5D2D1621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8518528"/>
        <c:axId val="59421440"/>
      </c:barChart>
      <c:catAx>
        <c:axId val="58518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42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42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518528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6863"/>
                <a:invGamma/>
              </a:srgb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FFFF">
            <a:gamma/>
            <a:shade val="94118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Europa im Vergleich</a:t>
            </a:r>
          </a:p>
        </c:rich>
      </c:tx>
      <c:layout>
        <c:manualLayout>
          <c:xMode val="edge"/>
          <c:yMode val="edge"/>
          <c:x val="0.37500032808398948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405904059040587E-2"/>
          <c:y val="0.19607896774052364"/>
          <c:w val="0.8837638376383764"/>
          <c:h val="0.6778730027600959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8080"/>
                </a:gs>
                <a:gs pos="100000">
                  <a:srgbClr val="008080">
                    <a:gamma/>
                    <a:tint val="57647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[1]Diagramme!$D$1:$D$3</c:f>
              <c:strCache>
                <c:ptCount val="3"/>
                <c:pt idx="0">
                  <c:v>Nordeuropa</c:v>
                </c:pt>
                <c:pt idx="1">
                  <c:v>Mitteleuropa</c:v>
                </c:pt>
                <c:pt idx="2">
                  <c:v>Südeuropa</c:v>
                </c:pt>
              </c:strCache>
            </c:strRef>
          </c:cat>
          <c:val>
            <c:numRef>
              <c:f>[1]Diagramme!$E$1:$E$3</c:f>
              <c:numCache>
                <c:formatCode>General</c:formatCode>
                <c:ptCount val="3"/>
                <c:pt idx="0">
                  <c:v>17</c:v>
                </c:pt>
                <c:pt idx="1">
                  <c:v>83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0-4ADC-B805-BDB0BB19A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66208"/>
        <c:axId val="59967744"/>
      </c:barChart>
      <c:catAx>
        <c:axId val="599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6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6774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66208"/>
        <c:crosses val="autoZero"/>
        <c:crossBetween val="between"/>
        <c:majorUnit val="20"/>
        <c:minorUnit val="10"/>
      </c:valAx>
      <c:spPr>
        <a:gradFill rotWithShape="0">
          <a:gsLst>
            <a:gs pos="0">
              <a:srgbClr val="FFFFFF"/>
            </a:gs>
            <a:gs pos="100000">
              <a:srgbClr val="FFFFFF">
                <a:gamma/>
                <a:shade val="81961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C0C0C0"/>
        </a:gs>
        <a:gs pos="100000">
          <a:srgbClr val="C0C0C0">
            <a:gamma/>
            <a:shade val="46275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Wohin reisen die Deutschen?</a:t>
            </a:r>
          </a:p>
        </c:rich>
      </c:tx>
      <c:layout>
        <c:manualLayout>
          <c:xMode val="edge"/>
          <c:yMode val="edge"/>
          <c:x val="1.7460317460317461E-2"/>
          <c:y val="4.38144329896907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323335184275862"/>
          <c:y val="0.26030960593891694"/>
          <c:w val="0.43233122387073386"/>
          <c:h val="0.59278425114802868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56-45B6-B38A-8610BCD2C086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56-45B6-B38A-8610BCD2C086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56-45B6-B38A-8610BCD2C086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56-45B6-B38A-8610BCD2C08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56-45B6-B38A-8610BCD2C086}"/>
              </c:ext>
            </c:extLst>
          </c:dPt>
          <c:dLbls>
            <c:dLbl>
              <c:idx val="0"/>
              <c:layout>
                <c:manualLayout>
                  <c:x val="-1.5136947057284082E-2"/>
                  <c:y val="-1.2413931328517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56-45B6-B38A-8610BCD2C086}"/>
                </c:ext>
              </c:extLst>
            </c:dLbl>
            <c:dLbl>
              <c:idx val="3"/>
              <c:layout>
                <c:manualLayout>
                  <c:x val="1.6768286259318831E-2"/>
                  <c:y val="-5.6168278291801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56-45B6-B38A-8610BCD2C086}"/>
                </c:ext>
              </c:extLst>
            </c:dLbl>
            <c:dLbl>
              <c:idx val="4"/>
              <c:layout>
                <c:manualLayout>
                  <c:x val="2.3507929039253465E-2"/>
                  <c:y val="-4.50962067384167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6-45B6-B38A-8610BCD2C086}"/>
                </c:ext>
              </c:extLst>
            </c:dLbl>
            <c:dLbl>
              <c:idx val="5"/>
              <c:layout>
                <c:manualLayout>
                  <c:x val="2.7070613458573402E-2"/>
                  <c:y val="-1.11909624470417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56-45B6-B38A-8610BCD2C08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2539794983561157"/>
                  <c:y val="0.8350525972693970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56-45B6-B38A-8610BCD2C0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[1]Diagramme!$D$1:$D$6</c:f>
              <c:strCache>
                <c:ptCount val="6"/>
                <c:pt idx="0">
                  <c:v>Nordeuropa</c:v>
                </c:pt>
                <c:pt idx="1">
                  <c:v>Mitteleuropa</c:v>
                </c:pt>
                <c:pt idx="2">
                  <c:v>Südeuropa</c:v>
                </c:pt>
                <c:pt idx="3">
                  <c:v>USA</c:v>
                </c:pt>
                <c:pt idx="4">
                  <c:v>Asien</c:v>
                </c:pt>
                <c:pt idx="5">
                  <c:v>Afrika</c:v>
                </c:pt>
              </c:strCache>
            </c:strRef>
          </c:cat>
          <c:val>
            <c:numRef>
              <c:f>[1]Diagramme!$E$1:$E$6</c:f>
              <c:numCache>
                <c:formatCode>General</c:formatCode>
                <c:ptCount val="6"/>
                <c:pt idx="0">
                  <c:v>17</c:v>
                </c:pt>
                <c:pt idx="1">
                  <c:v>83</c:v>
                </c:pt>
                <c:pt idx="2">
                  <c:v>58</c:v>
                </c:pt>
                <c:pt idx="3">
                  <c:v>21</c:v>
                </c:pt>
                <c:pt idx="4">
                  <c:v>8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56-45B6-B38A-8610BCD2C0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FFCC99">
            <a:gamma/>
            <a:tint val="3137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11</xdr:row>
      <xdr:rowOff>42862</xdr:rowOff>
    </xdr:from>
    <xdr:to>
      <xdr:col>12</xdr:col>
      <xdr:colOff>209550</xdr:colOff>
      <xdr:row>28</xdr:row>
      <xdr:rowOff>33337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533401</xdr:colOff>
      <xdr:row>4</xdr:row>
      <xdr:rowOff>123825</xdr:rowOff>
    </xdr:from>
    <xdr:to>
      <xdr:col>14</xdr:col>
      <xdr:colOff>314325</xdr:colOff>
      <xdr:row>31</xdr:row>
      <xdr:rowOff>76200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35</xdr:row>
      <xdr:rowOff>23812</xdr:rowOff>
    </xdr:from>
    <xdr:to>
      <xdr:col>4</xdr:col>
      <xdr:colOff>85725</xdr:colOff>
      <xdr:row>52</xdr:row>
      <xdr:rowOff>14287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35</xdr:row>
      <xdr:rowOff>90487</xdr:rowOff>
    </xdr:from>
    <xdr:to>
      <xdr:col>8</xdr:col>
      <xdr:colOff>361950</xdr:colOff>
      <xdr:row>52</xdr:row>
      <xdr:rowOff>80962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0</xdr:row>
      <xdr:rowOff>157161</xdr:rowOff>
    </xdr:from>
    <xdr:to>
      <xdr:col>12</xdr:col>
      <xdr:colOff>647700</xdr:colOff>
      <xdr:row>20</xdr:row>
      <xdr:rowOff>152399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</xdr:row>
      <xdr:rowOff>0</xdr:rowOff>
    </xdr:from>
    <xdr:to>
      <xdr:col>6</xdr:col>
      <xdr:colOff>695325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35</xdr:row>
      <xdr:rowOff>123825</xdr:rowOff>
    </xdr:from>
    <xdr:to>
      <xdr:col>6</xdr:col>
      <xdr:colOff>695325</xdr:colOff>
      <xdr:row>56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57</xdr:row>
      <xdr:rowOff>133350</xdr:rowOff>
    </xdr:from>
    <xdr:to>
      <xdr:col>6</xdr:col>
      <xdr:colOff>714375</xdr:colOff>
      <xdr:row>80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Xl00000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fgabenstellung"/>
      <sheetName val="Diagramme"/>
    </sheetNames>
    <sheetDataSet>
      <sheetData sheetId="0" refreshError="1"/>
      <sheetData sheetId="1">
        <row r="1">
          <cell r="A1" t="str">
            <v>Deutschland</v>
          </cell>
          <cell r="B1">
            <v>32</v>
          </cell>
          <cell r="D1" t="str">
            <v>Nordeuropa</v>
          </cell>
          <cell r="E1">
            <v>17</v>
          </cell>
        </row>
        <row r="2">
          <cell r="A2" t="str">
            <v>Österreich</v>
          </cell>
          <cell r="B2">
            <v>23</v>
          </cell>
          <cell r="D2" t="str">
            <v>Mitteleuropa</v>
          </cell>
          <cell r="E2">
            <v>83</v>
          </cell>
        </row>
        <row r="3">
          <cell r="A3" t="str">
            <v>Schweiz</v>
          </cell>
          <cell r="B3">
            <v>13</v>
          </cell>
          <cell r="D3" t="str">
            <v>Südeuropa</v>
          </cell>
          <cell r="E3">
            <v>58</v>
          </cell>
        </row>
        <row r="4">
          <cell r="A4" t="str">
            <v>Italien</v>
          </cell>
          <cell r="B4">
            <v>27</v>
          </cell>
          <cell r="D4" t="str">
            <v>USA</v>
          </cell>
          <cell r="E4">
            <v>21</v>
          </cell>
        </row>
        <row r="5">
          <cell r="A5" t="str">
            <v>Spanien</v>
          </cell>
          <cell r="B5">
            <v>24</v>
          </cell>
          <cell r="D5" t="str">
            <v>Asien</v>
          </cell>
          <cell r="E5">
            <v>8</v>
          </cell>
        </row>
        <row r="6">
          <cell r="A6" t="str">
            <v>Frankreich</v>
          </cell>
          <cell r="B6">
            <v>15</v>
          </cell>
          <cell r="D6" t="str">
            <v>Afrika</v>
          </cell>
          <cell r="E6">
            <v>6</v>
          </cell>
        </row>
        <row r="7">
          <cell r="A7" t="str">
            <v>Griechenland</v>
          </cell>
          <cell r="B7">
            <v>7</v>
          </cell>
        </row>
        <row r="8">
          <cell r="A8" t="str">
            <v>Dänemark</v>
          </cell>
          <cell r="B8">
            <v>6</v>
          </cell>
        </row>
        <row r="9">
          <cell r="A9" t="str">
            <v>Sonst. Skand. Länder</v>
          </cell>
          <cell r="B9">
            <v>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34"/>
  <sheetViews>
    <sheetView topLeftCell="A24" workbookViewId="0">
      <selection activeCell="A15" sqref="A15:D21"/>
    </sheetView>
  </sheetViews>
  <sheetFormatPr baseColWidth="10" defaultColWidth="11.42578125" defaultRowHeight="12.75" x14ac:dyDescent="0.2"/>
  <cols>
    <col min="1" max="1" width="18.7109375" customWidth="1"/>
    <col min="2" max="2" width="12.85546875" bestFit="1" customWidth="1"/>
    <col min="3" max="4" width="11.85546875" bestFit="1" customWidth="1"/>
    <col min="5" max="5" width="12.85546875" bestFit="1" customWidth="1"/>
  </cols>
  <sheetData>
    <row r="6" spans="1:5" x14ac:dyDescent="0.2">
      <c r="A6" t="s">
        <v>0</v>
      </c>
    </row>
    <row r="7" spans="1:5" x14ac:dyDescent="0.2">
      <c r="A7" t="s">
        <v>1</v>
      </c>
    </row>
    <row r="8" spans="1:5" x14ac:dyDescent="0.2">
      <c r="A8" t="s">
        <v>2</v>
      </c>
    </row>
    <row r="9" spans="1:5" x14ac:dyDescent="0.2">
      <c r="A9" t="s">
        <v>3</v>
      </c>
    </row>
    <row r="11" spans="1:5" ht="18" x14ac:dyDescent="0.25">
      <c r="A11" s="1" t="s">
        <v>4</v>
      </c>
      <c r="B11" s="2"/>
      <c r="C11" s="2"/>
      <c r="D11" s="2"/>
      <c r="E11" s="2"/>
    </row>
    <row r="12" spans="1:5" x14ac:dyDescent="0.2">
      <c r="A12" s="2"/>
      <c r="B12" s="2"/>
      <c r="C12" s="2"/>
      <c r="D12" s="2" t="s">
        <v>5</v>
      </c>
      <c r="E12" s="3">
        <f ca="1">TODAY()</f>
        <v>45993</v>
      </c>
    </row>
    <row r="13" spans="1:5" x14ac:dyDescent="0.2">
      <c r="A13" s="4" t="s">
        <v>6</v>
      </c>
      <c r="B13" s="2"/>
      <c r="C13" s="2"/>
      <c r="D13" s="2"/>
      <c r="E13" s="2"/>
    </row>
    <row r="14" spans="1:5" x14ac:dyDescent="0.2">
      <c r="A14" s="2"/>
      <c r="B14" s="2"/>
      <c r="C14" s="2"/>
      <c r="D14" s="2"/>
      <c r="E14" s="2"/>
    </row>
    <row r="15" spans="1:5" x14ac:dyDescent="0.2">
      <c r="A15" s="2"/>
      <c r="B15" s="5" t="s">
        <v>7</v>
      </c>
      <c r="C15" s="5" t="s">
        <v>8</v>
      </c>
      <c r="D15" s="5" t="s">
        <v>9</v>
      </c>
      <c r="E15" s="5" t="s">
        <v>10</v>
      </c>
    </row>
    <row r="16" spans="1:5" x14ac:dyDescent="0.2">
      <c r="A16" s="4" t="s">
        <v>11</v>
      </c>
      <c r="B16" s="6">
        <v>87604</v>
      </c>
      <c r="C16" s="6">
        <v>24554</v>
      </c>
      <c r="D16" s="6">
        <v>16529</v>
      </c>
      <c r="E16" s="6">
        <f t="shared" ref="E16:E21" si="0">SUM(B16:D16)</f>
        <v>128687</v>
      </c>
    </row>
    <row r="17" spans="1:5" x14ac:dyDescent="0.2">
      <c r="A17" s="4" t="s">
        <v>12</v>
      </c>
      <c r="B17" s="6">
        <v>88390</v>
      </c>
      <c r="C17" s="6">
        <v>25890</v>
      </c>
      <c r="D17" s="6">
        <v>10530</v>
      </c>
      <c r="E17" s="6">
        <f t="shared" si="0"/>
        <v>124810</v>
      </c>
    </row>
    <row r="18" spans="1:5" x14ac:dyDescent="0.2">
      <c r="A18" s="4" t="s">
        <v>13</v>
      </c>
      <c r="B18" s="6">
        <v>5000</v>
      </c>
      <c r="C18" s="6">
        <v>3120</v>
      </c>
      <c r="D18" s="6">
        <v>3910</v>
      </c>
      <c r="E18" s="6">
        <f t="shared" si="0"/>
        <v>12030</v>
      </c>
    </row>
    <row r="19" spans="1:5" x14ac:dyDescent="0.2">
      <c r="A19" s="4" t="s">
        <v>14</v>
      </c>
      <c r="B19" s="6">
        <v>30500</v>
      </c>
      <c r="C19" s="6">
        <v>7810</v>
      </c>
      <c r="D19" s="6">
        <v>19096</v>
      </c>
      <c r="E19" s="6">
        <f t="shared" si="0"/>
        <v>57406</v>
      </c>
    </row>
    <row r="20" spans="1:5" x14ac:dyDescent="0.2">
      <c r="A20" s="4" t="s">
        <v>15</v>
      </c>
      <c r="B20" s="6">
        <v>2703</v>
      </c>
      <c r="C20" s="6">
        <v>2468</v>
      </c>
      <c r="D20" s="6">
        <v>633</v>
      </c>
      <c r="E20" s="6">
        <f t="shared" si="0"/>
        <v>5804</v>
      </c>
    </row>
    <row r="21" spans="1:5" x14ac:dyDescent="0.2">
      <c r="A21" s="4" t="s">
        <v>16</v>
      </c>
      <c r="B21" s="6">
        <v>485</v>
      </c>
      <c r="C21" s="6">
        <v>575</v>
      </c>
      <c r="D21" s="6">
        <v>1550</v>
      </c>
      <c r="E21" s="6">
        <f t="shared" si="0"/>
        <v>2610</v>
      </c>
    </row>
    <row r="22" spans="1:5" x14ac:dyDescent="0.2">
      <c r="A22" s="2"/>
      <c r="B22" s="6"/>
      <c r="C22" s="6"/>
      <c r="D22" s="6"/>
      <c r="E22" s="6"/>
    </row>
    <row r="23" spans="1:5" x14ac:dyDescent="0.2">
      <c r="A23" s="4" t="s">
        <v>10</v>
      </c>
      <c r="B23" s="6">
        <f>SUM(B16:B21)</f>
        <v>214682</v>
      </c>
      <c r="C23" s="6">
        <f t="shared" ref="C23:E23" si="1">SUM(C16:C21)</f>
        <v>64417</v>
      </c>
      <c r="D23" s="6">
        <f t="shared" si="1"/>
        <v>52248</v>
      </c>
      <c r="E23" s="6">
        <f t="shared" si="1"/>
        <v>331347</v>
      </c>
    </row>
    <row r="24" spans="1:5" x14ac:dyDescent="0.2">
      <c r="A24" s="4" t="s">
        <v>17</v>
      </c>
      <c r="B24" s="60">
        <f>B23/$E$23</f>
        <v>0.64790687708052286</v>
      </c>
      <c r="C24" s="60">
        <f t="shared" ref="C24:D24" si="2">C23/$E$23</f>
        <v>0.19440948612783576</v>
      </c>
      <c r="D24" s="60">
        <f t="shared" si="2"/>
        <v>0.15768363679164138</v>
      </c>
      <c r="E24" s="7"/>
    </row>
    <row r="25" spans="1:5" x14ac:dyDescent="0.2">
      <c r="A25" s="2"/>
      <c r="B25" s="2"/>
      <c r="C25" s="2"/>
      <c r="D25" s="2"/>
      <c r="E25" s="2"/>
    </row>
    <row r="26" spans="1:5" x14ac:dyDescent="0.2">
      <c r="A26" s="4" t="s">
        <v>18</v>
      </c>
      <c r="B26" s="6">
        <f>MAX(B16:B21)</f>
        <v>88390</v>
      </c>
      <c r="C26" s="6">
        <f t="shared" ref="C26:D26" si="3">MAX(C16:C21)</f>
        <v>25890</v>
      </c>
      <c r="D26" s="6">
        <f t="shared" si="3"/>
        <v>19096</v>
      </c>
      <c r="E26" s="6"/>
    </row>
    <row r="27" spans="1:5" x14ac:dyDescent="0.2">
      <c r="A27" s="4" t="s">
        <v>19</v>
      </c>
      <c r="B27" s="6">
        <f>AVERAGE(B16:B21)</f>
        <v>35780.333333333336</v>
      </c>
      <c r="C27" s="6">
        <f t="shared" ref="C27:D27" si="4">AVERAGE(C16:C21)</f>
        <v>10736.166666666666</v>
      </c>
      <c r="D27" s="6">
        <f t="shared" si="4"/>
        <v>8708</v>
      </c>
      <c r="E27" s="6"/>
    </row>
    <row r="28" spans="1:5" x14ac:dyDescent="0.2">
      <c r="A28" s="4" t="s">
        <v>20</v>
      </c>
      <c r="B28" s="6">
        <f>MIN(B16:B21)</f>
        <v>485</v>
      </c>
      <c r="C28" s="6">
        <f t="shared" ref="C28:D28" si="5">MIN(C16:C21)</f>
        <v>575</v>
      </c>
      <c r="D28" s="6">
        <f t="shared" si="5"/>
        <v>633</v>
      </c>
      <c r="E28" s="6"/>
    </row>
    <row r="34" spans="1:1" x14ac:dyDescent="0.2">
      <c r="A34" t="str">
        <f ca="1">CELL("Dateiname")</f>
        <v>C:\Users\mHuber\Desktop\MYTQ\Material zur Überprüfung\[A_Diagrammübungen.xlsx]zum spicken</v>
      </c>
    </row>
  </sheetData>
  <phoneticPr fontId="4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&amp;A</oddHeader>
    <oddFooter>&amp;L© Zürker&amp;CSeite &amp;P&amp;R&amp;A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I34"/>
  <sheetViews>
    <sheetView zoomScaleNormal="100" workbookViewId="0">
      <selection activeCell="G22" sqref="G22:G28"/>
    </sheetView>
  </sheetViews>
  <sheetFormatPr baseColWidth="10" defaultColWidth="11.42578125" defaultRowHeight="12.75" x14ac:dyDescent="0.2"/>
  <cols>
    <col min="2" max="2" width="19.42578125" customWidth="1"/>
    <col min="3" max="3" width="20.28515625" customWidth="1"/>
    <col min="4" max="4" width="17.5703125" customWidth="1"/>
    <col min="5" max="5" width="17.7109375" customWidth="1"/>
    <col min="6" max="6" width="17" customWidth="1"/>
    <col min="7" max="7" width="16.85546875" customWidth="1"/>
    <col min="8" max="8" width="18" customWidth="1"/>
    <col min="9" max="9" width="19.85546875" customWidth="1"/>
  </cols>
  <sheetData>
    <row r="5" spans="1:9" ht="14.25" x14ac:dyDescent="0.2">
      <c r="A5" s="8" t="s">
        <v>21</v>
      </c>
      <c r="B5" s="8"/>
      <c r="C5" s="8"/>
      <c r="D5" s="8"/>
      <c r="E5" s="8"/>
      <c r="F5" s="8"/>
      <c r="G5" s="8"/>
      <c r="H5" s="8"/>
      <c r="I5" s="8"/>
    </row>
    <row r="6" spans="1:9" ht="14.25" x14ac:dyDescent="0.2">
      <c r="A6" s="8"/>
      <c r="B6" s="8"/>
      <c r="C6" s="8"/>
      <c r="D6" s="8"/>
      <c r="E6" s="8"/>
      <c r="F6" s="8"/>
      <c r="G6" s="8"/>
      <c r="H6" s="8"/>
      <c r="I6" s="8"/>
    </row>
    <row r="7" spans="1:9" ht="14.25" x14ac:dyDescent="0.2">
      <c r="A7" s="8" t="s">
        <v>22</v>
      </c>
      <c r="B7" s="8"/>
      <c r="C7" s="8"/>
      <c r="D7" s="8"/>
      <c r="E7" s="8"/>
      <c r="F7" s="8"/>
      <c r="G7" s="8"/>
      <c r="H7" s="8"/>
      <c r="I7" s="8"/>
    </row>
    <row r="8" spans="1:9" ht="14.25" x14ac:dyDescent="0.2">
      <c r="A8" s="8" t="s">
        <v>23</v>
      </c>
      <c r="B8" s="8"/>
      <c r="C8" s="8"/>
      <c r="D8" s="8"/>
      <c r="E8" s="8"/>
      <c r="F8" s="8"/>
      <c r="G8" s="8"/>
      <c r="H8" s="8"/>
      <c r="I8" s="8"/>
    </row>
    <row r="9" spans="1:9" ht="14.25" x14ac:dyDescent="0.2">
      <c r="A9" s="8" t="s">
        <v>24</v>
      </c>
      <c r="B9" s="8"/>
      <c r="C9" s="8"/>
      <c r="D9" s="8"/>
      <c r="E9" s="8"/>
      <c r="F9" s="8"/>
      <c r="G9" s="8"/>
      <c r="H9" s="8"/>
      <c r="I9" s="8"/>
    </row>
    <row r="10" spans="1:9" ht="14.25" x14ac:dyDescent="0.2">
      <c r="A10" s="8" t="s">
        <v>25</v>
      </c>
      <c r="B10" s="8"/>
      <c r="C10" s="8"/>
      <c r="D10" s="8"/>
      <c r="E10" s="8"/>
      <c r="F10" s="8"/>
      <c r="G10" s="8"/>
      <c r="H10" s="8"/>
      <c r="I10" s="8"/>
    </row>
    <row r="11" spans="1:9" ht="14.25" x14ac:dyDescent="0.2">
      <c r="A11" s="8"/>
      <c r="B11" s="8"/>
      <c r="C11" s="8"/>
      <c r="D11" s="8"/>
      <c r="E11" s="8"/>
      <c r="F11" s="8"/>
      <c r="G11" s="8"/>
      <c r="H11" s="8"/>
      <c r="I11" s="8"/>
    </row>
    <row r="12" spans="1:9" ht="14.25" x14ac:dyDescent="0.2">
      <c r="A12" s="8" t="s">
        <v>26</v>
      </c>
      <c r="B12" s="8"/>
      <c r="C12" s="8"/>
      <c r="D12" s="8"/>
      <c r="E12" s="8"/>
      <c r="F12" s="8"/>
      <c r="G12" s="8"/>
      <c r="H12" s="8"/>
      <c r="I12" s="8"/>
    </row>
    <row r="13" spans="1:9" ht="14.25" x14ac:dyDescent="0.2">
      <c r="A13" s="8" t="s">
        <v>27</v>
      </c>
      <c r="B13" s="8"/>
      <c r="C13" s="8"/>
      <c r="D13" s="8"/>
      <c r="E13" s="8"/>
      <c r="F13" s="8"/>
      <c r="G13" s="8"/>
      <c r="H13" s="8"/>
      <c r="I13" s="8"/>
    </row>
    <row r="14" spans="1:9" ht="14.25" x14ac:dyDescent="0.2">
      <c r="A14" s="8" t="s">
        <v>28</v>
      </c>
      <c r="B14" s="8"/>
      <c r="C14" s="8"/>
      <c r="D14" s="8"/>
      <c r="E14" s="8"/>
      <c r="F14" s="8"/>
      <c r="G14" s="8"/>
      <c r="H14" s="8"/>
      <c r="I14" s="8"/>
    </row>
    <row r="15" spans="1:9" ht="14.25" x14ac:dyDescent="0.2">
      <c r="A15" s="8" t="s">
        <v>29</v>
      </c>
      <c r="B15" s="8"/>
      <c r="C15" s="8"/>
      <c r="D15" s="8"/>
      <c r="E15" s="8"/>
      <c r="F15" s="8"/>
      <c r="G15" s="8"/>
      <c r="H15" s="8"/>
      <c r="I15" s="8"/>
    </row>
    <row r="16" spans="1:9" ht="14.25" x14ac:dyDescent="0.2">
      <c r="A16" s="8" t="s">
        <v>30</v>
      </c>
      <c r="B16" s="8"/>
      <c r="C16" s="8"/>
      <c r="D16" s="8"/>
      <c r="E16" s="8"/>
      <c r="F16" s="8"/>
      <c r="G16" s="8"/>
      <c r="H16" s="8"/>
      <c r="I16" s="8"/>
    </row>
    <row r="17" spans="1:9" ht="14.25" x14ac:dyDescent="0.2">
      <c r="A17" s="8" t="s">
        <v>31</v>
      </c>
      <c r="B17" s="8"/>
      <c r="C17" s="8"/>
      <c r="D17" s="8"/>
      <c r="E17" s="8"/>
      <c r="F17" s="8"/>
      <c r="G17" s="8"/>
      <c r="H17" s="8"/>
      <c r="I17" s="8"/>
    </row>
    <row r="18" spans="1:9" ht="14.25" x14ac:dyDescent="0.2">
      <c r="A18" s="8"/>
      <c r="B18" s="8"/>
      <c r="C18" s="8"/>
      <c r="D18" s="8"/>
      <c r="E18" s="8"/>
      <c r="F18" s="8"/>
      <c r="G18" s="8"/>
      <c r="H18" s="8"/>
      <c r="I18" s="8"/>
    </row>
    <row r="19" spans="1:9" ht="14.25" x14ac:dyDescent="0.2">
      <c r="A19" s="8" t="s">
        <v>32</v>
      </c>
      <c r="B19" s="8"/>
      <c r="C19" s="8"/>
      <c r="D19" s="8"/>
      <c r="E19" s="8"/>
      <c r="F19" s="8"/>
      <c r="G19" s="8"/>
      <c r="H19" s="8"/>
      <c r="I19" s="8"/>
    </row>
    <row r="20" spans="1:9" ht="14.25" x14ac:dyDescent="0.2">
      <c r="A20" s="8" t="s">
        <v>33</v>
      </c>
      <c r="B20" s="8"/>
      <c r="C20" s="8"/>
      <c r="D20" s="8"/>
      <c r="E20" s="8"/>
      <c r="F20" s="8"/>
      <c r="G20" s="8"/>
      <c r="H20" s="8"/>
      <c r="I20" s="8"/>
    </row>
    <row r="21" spans="1:9" ht="15" thickBot="1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ht="45.75" thickBot="1" x14ac:dyDescent="0.25">
      <c r="A22" s="9" t="s">
        <v>34</v>
      </c>
      <c r="B22" s="10" t="s">
        <v>35</v>
      </c>
      <c r="C22" s="11" t="s">
        <v>36</v>
      </c>
      <c r="D22" s="10" t="s">
        <v>37</v>
      </c>
      <c r="E22" s="12" t="s">
        <v>38</v>
      </c>
      <c r="F22" s="13" t="s">
        <v>39</v>
      </c>
      <c r="G22" s="14" t="s">
        <v>40</v>
      </c>
      <c r="H22" s="15" t="s">
        <v>41</v>
      </c>
      <c r="I22" s="16" t="s">
        <v>42</v>
      </c>
    </row>
    <row r="23" spans="1:9" ht="15" thickBot="1" x14ac:dyDescent="0.25">
      <c r="A23" s="17" t="s">
        <v>43</v>
      </c>
      <c r="B23" s="18">
        <v>2960</v>
      </c>
      <c r="C23" s="19">
        <v>38718</v>
      </c>
      <c r="D23" s="20">
        <v>42173</v>
      </c>
      <c r="E23" s="21">
        <f>ROUNDDOWN((D23-C23)/365,0)</f>
        <v>9</v>
      </c>
      <c r="F23" s="22">
        <f>IF(E23&gt;=10,100*E23,IF(E23&gt;=5,50*E23,0))</f>
        <v>450</v>
      </c>
      <c r="G23" s="23">
        <f>B23+F23</f>
        <v>3410</v>
      </c>
      <c r="H23" s="63">
        <f>F23/B23</f>
        <v>0.15202702702702703</v>
      </c>
      <c r="I23" s="61" t="str">
        <f>IF(F23=MAX($F$23:$F$28),"Höchste Prämie","")</f>
        <v/>
      </c>
    </row>
    <row r="24" spans="1:9" ht="15" thickBot="1" x14ac:dyDescent="0.25">
      <c r="A24" s="24" t="s">
        <v>44</v>
      </c>
      <c r="B24" s="25">
        <v>2680</v>
      </c>
      <c r="C24" s="26">
        <v>40709</v>
      </c>
      <c r="D24" s="27">
        <v>42173</v>
      </c>
      <c r="E24" s="21">
        <f t="shared" ref="E24:E28" si="0">ROUNDDOWN((D24-C24)/365,0)</f>
        <v>4</v>
      </c>
      <c r="F24" s="22">
        <f t="shared" ref="F24:F28" si="1">IF(E24&gt;=10,100*E24,IF(E24&gt;=5,50*E24,0))</f>
        <v>0</v>
      </c>
      <c r="G24" s="23">
        <f t="shared" ref="G24:G28" si="2">B24+F24</f>
        <v>2680</v>
      </c>
      <c r="H24" s="63">
        <f t="shared" ref="H24:H28" si="3">F24/B24</f>
        <v>0</v>
      </c>
      <c r="I24" s="61" t="str">
        <f t="shared" ref="I24:I30" si="4">IF(F24=MAX($F$23:$F$28),"Höchste Prämie","")</f>
        <v/>
      </c>
    </row>
    <row r="25" spans="1:9" ht="15" thickBot="1" x14ac:dyDescent="0.25">
      <c r="A25" s="24" t="s">
        <v>45</v>
      </c>
      <c r="B25" s="25">
        <v>3250</v>
      </c>
      <c r="C25" s="26">
        <v>36906</v>
      </c>
      <c r="D25" s="27">
        <v>42173</v>
      </c>
      <c r="E25" s="21">
        <f t="shared" si="0"/>
        <v>14</v>
      </c>
      <c r="F25" s="22">
        <f t="shared" si="1"/>
        <v>1400</v>
      </c>
      <c r="G25" s="23">
        <f t="shared" si="2"/>
        <v>4650</v>
      </c>
      <c r="H25" s="63">
        <f t="shared" si="3"/>
        <v>0.43076923076923079</v>
      </c>
      <c r="I25" s="61" t="str">
        <f t="shared" si="4"/>
        <v>Höchste Prämie</v>
      </c>
    </row>
    <row r="26" spans="1:9" ht="15" thickBot="1" x14ac:dyDescent="0.25">
      <c r="A26" s="24" t="s">
        <v>46</v>
      </c>
      <c r="B26" s="25">
        <v>4200</v>
      </c>
      <c r="C26" s="26">
        <v>38275</v>
      </c>
      <c r="D26" s="27">
        <v>42173</v>
      </c>
      <c r="E26" s="21">
        <f t="shared" si="0"/>
        <v>10</v>
      </c>
      <c r="F26" s="22">
        <f t="shared" si="1"/>
        <v>1000</v>
      </c>
      <c r="G26" s="23">
        <f t="shared" si="2"/>
        <v>5200</v>
      </c>
      <c r="H26" s="63">
        <f t="shared" si="3"/>
        <v>0.23809523809523808</v>
      </c>
      <c r="I26" s="61" t="str">
        <f t="shared" si="4"/>
        <v/>
      </c>
    </row>
    <row r="27" spans="1:9" ht="15" thickBot="1" x14ac:dyDescent="0.25">
      <c r="A27" s="24" t="s">
        <v>47</v>
      </c>
      <c r="B27" s="25">
        <v>4300</v>
      </c>
      <c r="C27" s="26">
        <v>37408</v>
      </c>
      <c r="D27" s="27">
        <v>42173</v>
      </c>
      <c r="E27" s="21">
        <f t="shared" si="0"/>
        <v>13</v>
      </c>
      <c r="F27" s="22">
        <f t="shared" si="1"/>
        <v>1300</v>
      </c>
      <c r="G27" s="23">
        <f t="shared" si="2"/>
        <v>5600</v>
      </c>
      <c r="H27" s="63">
        <f t="shared" si="3"/>
        <v>0.30232558139534882</v>
      </c>
      <c r="I27" s="61" t="str">
        <f t="shared" si="4"/>
        <v/>
      </c>
    </row>
    <row r="28" spans="1:9" ht="15" thickBot="1" x14ac:dyDescent="0.25">
      <c r="A28" s="28" t="s">
        <v>48</v>
      </c>
      <c r="B28" s="29">
        <v>3700</v>
      </c>
      <c r="C28" s="30">
        <v>38610</v>
      </c>
      <c r="D28" s="31">
        <v>42173</v>
      </c>
      <c r="E28" s="21">
        <f t="shared" si="0"/>
        <v>9</v>
      </c>
      <c r="F28" s="22">
        <f t="shared" si="1"/>
        <v>450</v>
      </c>
      <c r="G28" s="23">
        <f t="shared" si="2"/>
        <v>4150</v>
      </c>
      <c r="H28" s="63">
        <f t="shared" si="3"/>
        <v>0.12162162162162163</v>
      </c>
      <c r="I28" s="61" t="str">
        <f t="shared" si="4"/>
        <v/>
      </c>
    </row>
    <row r="29" spans="1:9" ht="14.25" x14ac:dyDescent="0.2">
      <c r="A29" s="32" t="s">
        <v>10</v>
      </c>
      <c r="B29" s="33">
        <f>SUM(B23:B28)</f>
        <v>21090</v>
      </c>
      <c r="C29" s="34"/>
      <c r="D29" s="34"/>
      <c r="E29" s="35"/>
      <c r="F29" s="36">
        <f>SUM(F23:F28)</f>
        <v>4600</v>
      </c>
      <c r="G29" s="36">
        <f>SUM(G23:G28)</f>
        <v>25690</v>
      </c>
      <c r="H29" s="37"/>
      <c r="I29" s="38" t="str">
        <f t="shared" si="4"/>
        <v/>
      </c>
    </row>
    <row r="30" spans="1:9" ht="14.25" x14ac:dyDescent="0.2">
      <c r="A30" s="39" t="s">
        <v>49</v>
      </c>
      <c r="B30" s="40"/>
      <c r="C30" s="40"/>
      <c r="D30" s="41"/>
      <c r="E30" s="8"/>
      <c r="F30" s="62">
        <f>F29/B29</f>
        <v>0.21811284969179706</v>
      </c>
      <c r="G30" s="8"/>
      <c r="H30" s="8"/>
      <c r="I30" s="42" t="str">
        <f t="shared" si="4"/>
        <v/>
      </c>
    </row>
    <row r="31" spans="1:9" ht="14.25" x14ac:dyDescent="0.2">
      <c r="A31" s="43" t="s">
        <v>50</v>
      </c>
      <c r="B31" s="44"/>
      <c r="C31" s="44"/>
      <c r="D31" s="44"/>
      <c r="E31" s="44"/>
      <c r="F31" s="45">
        <f>AVERAGE(F23:F28)</f>
        <v>766.66666666666663</v>
      </c>
      <c r="G31" s="8"/>
      <c r="H31" s="8"/>
      <c r="I31" s="42"/>
    </row>
    <row r="32" spans="1:9" ht="14.25" x14ac:dyDescent="0.2">
      <c r="A32" s="46" t="s">
        <v>51</v>
      </c>
      <c r="B32" s="47"/>
      <c r="C32" s="47"/>
      <c r="D32" s="47"/>
      <c r="E32" s="47"/>
      <c r="F32" s="48">
        <f>LARGE(F23:F28,2)</f>
        <v>1300</v>
      </c>
      <c r="G32" s="8"/>
      <c r="H32" s="8"/>
      <c r="I32" s="42"/>
    </row>
    <row r="33" spans="1:9" ht="14.25" x14ac:dyDescent="0.2">
      <c r="A33" s="49" t="s">
        <v>52</v>
      </c>
      <c r="B33" s="50"/>
      <c r="C33" s="50"/>
      <c r="D33" s="50"/>
      <c r="E33" s="50"/>
      <c r="F33" s="64">
        <f>LARGE(G23:G28,3)</f>
        <v>4650</v>
      </c>
      <c r="G33" s="51"/>
      <c r="H33" s="8"/>
      <c r="I33" s="42"/>
    </row>
    <row r="34" spans="1:9" ht="15" thickBot="1" x14ac:dyDescent="0.25">
      <c r="A34" s="28" t="s">
        <v>53</v>
      </c>
      <c r="B34" s="52"/>
      <c r="C34" s="52"/>
      <c r="D34" s="52"/>
      <c r="E34" s="52"/>
      <c r="F34" s="52">
        <f>COUNTA(A23:A28)</f>
        <v>6</v>
      </c>
      <c r="G34" s="52"/>
      <c r="H34" s="52"/>
      <c r="I34" s="53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83" fitToHeight="0" orientation="landscape" r:id="rId1"/>
  <headerFooter alignWithMargins="0">
    <oddFooter>&amp;L© Zürker&amp;C&amp;D&amp;R&amp;A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34"/>
  <sheetViews>
    <sheetView workbookViewId="0">
      <selection activeCell="C14" sqref="C14"/>
    </sheetView>
  </sheetViews>
  <sheetFormatPr baseColWidth="10" defaultColWidth="11.42578125" defaultRowHeight="12.75" x14ac:dyDescent="0.2"/>
  <cols>
    <col min="1" max="1" width="25.140625" customWidth="1"/>
  </cols>
  <sheetData>
    <row r="4" spans="1:10" ht="15" x14ac:dyDescent="0.2">
      <c r="A4" s="54" t="s">
        <v>54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5" x14ac:dyDescent="0.2">
      <c r="A5" s="54" t="s">
        <v>55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7.5" customHeight="1" thickBo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0" ht="15" x14ac:dyDescent="0.2">
      <c r="A7" s="68" t="s">
        <v>56</v>
      </c>
      <c r="B7" s="55">
        <v>32</v>
      </c>
      <c r="C7" s="54"/>
      <c r="D7" s="54" t="s">
        <v>57</v>
      </c>
      <c r="E7" s="54"/>
      <c r="F7" s="54"/>
      <c r="G7" s="54"/>
      <c r="H7" s="54"/>
      <c r="I7" s="54"/>
      <c r="J7" s="54"/>
    </row>
    <row r="8" spans="1:10" ht="15" x14ac:dyDescent="0.2">
      <c r="A8" s="69" t="s">
        <v>58</v>
      </c>
      <c r="B8" s="57">
        <v>23</v>
      </c>
      <c r="C8" s="54"/>
      <c r="D8" s="54"/>
      <c r="E8" s="54"/>
      <c r="F8" s="54"/>
      <c r="G8" s="54"/>
      <c r="H8" s="54"/>
      <c r="I8" s="54"/>
      <c r="J8" s="54"/>
    </row>
    <row r="9" spans="1:10" ht="15" x14ac:dyDescent="0.2">
      <c r="A9" s="69" t="s">
        <v>59</v>
      </c>
      <c r="B9" s="57">
        <v>13</v>
      </c>
      <c r="C9" s="54"/>
      <c r="D9" s="54" t="s">
        <v>60</v>
      </c>
      <c r="E9" s="54"/>
      <c r="F9" s="54"/>
      <c r="G9" s="54"/>
      <c r="H9" s="54"/>
      <c r="I9" s="54"/>
      <c r="J9" s="54"/>
    </row>
    <row r="10" spans="1:10" ht="15" x14ac:dyDescent="0.2">
      <c r="A10" s="70" t="s">
        <v>61</v>
      </c>
      <c r="B10" s="57">
        <v>27</v>
      </c>
      <c r="C10" s="54"/>
      <c r="D10" s="54"/>
      <c r="E10" s="54"/>
      <c r="F10" s="54"/>
      <c r="G10" s="54"/>
      <c r="H10" s="54"/>
      <c r="I10" s="54"/>
      <c r="J10" s="54"/>
    </row>
    <row r="11" spans="1:10" ht="15" x14ac:dyDescent="0.2">
      <c r="A11" s="70" t="s">
        <v>62</v>
      </c>
      <c r="B11" s="57">
        <v>24</v>
      </c>
      <c r="C11" s="54"/>
      <c r="D11" s="54"/>
      <c r="E11" s="54"/>
      <c r="F11" s="54"/>
      <c r="G11" s="54"/>
      <c r="H11" s="54"/>
      <c r="I11" s="54"/>
      <c r="J11" s="54"/>
    </row>
    <row r="12" spans="1:10" ht="15" x14ac:dyDescent="0.2">
      <c r="A12" s="69" t="s">
        <v>63</v>
      </c>
      <c r="B12" s="57">
        <v>15</v>
      </c>
      <c r="C12" s="54"/>
      <c r="D12" s="54"/>
      <c r="E12" s="54"/>
      <c r="F12" s="54"/>
      <c r="G12" s="54"/>
      <c r="H12" s="54"/>
      <c r="I12" s="54"/>
      <c r="J12" s="54"/>
    </row>
    <row r="13" spans="1:10" ht="15" x14ac:dyDescent="0.2">
      <c r="A13" s="70" t="s">
        <v>64</v>
      </c>
      <c r="B13" s="57">
        <v>7</v>
      </c>
      <c r="C13" s="54"/>
      <c r="D13" s="54"/>
      <c r="E13" s="54"/>
      <c r="F13" s="54"/>
      <c r="G13" s="54"/>
      <c r="H13" s="54"/>
      <c r="I13" s="54"/>
      <c r="J13" s="54"/>
    </row>
    <row r="14" spans="1:10" ht="15" x14ac:dyDescent="0.2">
      <c r="A14" s="71" t="s">
        <v>65</v>
      </c>
      <c r="B14" s="57">
        <v>6</v>
      </c>
      <c r="C14" s="54"/>
      <c r="D14" s="54"/>
      <c r="E14" s="54"/>
      <c r="F14" s="54"/>
      <c r="G14" s="54"/>
      <c r="H14" s="54"/>
      <c r="I14" s="54"/>
      <c r="J14" s="54"/>
    </row>
    <row r="15" spans="1:10" ht="15" x14ac:dyDescent="0.2">
      <c r="A15" s="71" t="s">
        <v>66</v>
      </c>
      <c r="B15" s="57">
        <v>11</v>
      </c>
      <c r="C15" s="54"/>
      <c r="D15" s="54"/>
      <c r="E15" s="54"/>
      <c r="F15" s="54"/>
      <c r="G15" s="54"/>
      <c r="H15" s="54"/>
      <c r="I15" s="54"/>
      <c r="J15" s="54"/>
    </row>
    <row r="16" spans="1:10" ht="15" x14ac:dyDescent="0.2">
      <c r="A16" s="56" t="s">
        <v>67</v>
      </c>
      <c r="B16" s="57">
        <v>21</v>
      </c>
      <c r="C16" s="54"/>
      <c r="D16" s="54"/>
      <c r="E16" s="54"/>
      <c r="F16" s="54"/>
      <c r="G16" s="54"/>
      <c r="H16" s="54"/>
      <c r="I16" s="54"/>
      <c r="J16" s="54"/>
    </row>
    <row r="17" spans="1:10" ht="15" x14ac:dyDescent="0.2">
      <c r="A17" s="56" t="s">
        <v>68</v>
      </c>
      <c r="B17" s="57">
        <v>8</v>
      </c>
      <c r="C17" s="54"/>
      <c r="D17" s="54"/>
      <c r="E17" s="54"/>
      <c r="F17" s="54"/>
      <c r="G17" s="54"/>
      <c r="H17" s="54"/>
      <c r="I17" s="54"/>
      <c r="J17" s="54"/>
    </row>
    <row r="18" spans="1:10" ht="15" x14ac:dyDescent="0.2">
      <c r="A18" s="56" t="s">
        <v>69</v>
      </c>
      <c r="B18" s="57">
        <v>6</v>
      </c>
      <c r="C18" s="54"/>
      <c r="D18" s="54"/>
      <c r="E18" s="54"/>
      <c r="F18" s="54"/>
      <c r="G18" s="54"/>
      <c r="H18" s="54"/>
      <c r="I18" s="54"/>
      <c r="J18" s="54"/>
    </row>
    <row r="19" spans="1:10" ht="15.75" thickBot="1" x14ac:dyDescent="0.25">
      <c r="A19" s="58" t="s">
        <v>70</v>
      </c>
      <c r="B19" s="59">
        <v>7</v>
      </c>
      <c r="C19" s="54"/>
      <c r="D19" s="54"/>
      <c r="E19" s="54"/>
      <c r="F19" s="54"/>
      <c r="G19" s="54"/>
      <c r="H19" s="54"/>
      <c r="I19" s="54"/>
      <c r="J19" s="54"/>
    </row>
    <row r="20" spans="1:10" ht="6.75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</row>
    <row r="21" spans="1:10" ht="15" x14ac:dyDescent="0.2">
      <c r="A21" s="54" t="s">
        <v>71</v>
      </c>
      <c r="B21" s="54"/>
      <c r="C21" s="54"/>
      <c r="D21" s="54"/>
      <c r="E21" s="54"/>
      <c r="F21" s="54"/>
      <c r="G21" s="54"/>
      <c r="H21" s="54"/>
      <c r="I21" s="54"/>
      <c r="J21" s="54"/>
    </row>
    <row r="22" spans="1:10" ht="15" x14ac:dyDescent="0.2">
      <c r="A22" s="54" t="s">
        <v>72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18" x14ac:dyDescent="0.25">
      <c r="A23" s="54" t="s">
        <v>73</v>
      </c>
      <c r="B23" s="54"/>
      <c r="C23" s="54"/>
      <c r="D23" s="54"/>
      <c r="E23" s="54"/>
      <c r="F23" s="54"/>
      <c r="G23" s="54"/>
      <c r="H23" s="54"/>
      <c r="I23" s="54"/>
      <c r="J23" s="65" t="s">
        <v>74</v>
      </c>
    </row>
    <row r="24" spans="1:10" ht="18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66" t="s">
        <v>75</v>
      </c>
    </row>
    <row r="25" spans="1:10" ht="18" x14ac:dyDescent="0.25">
      <c r="A25" s="54" t="s">
        <v>76</v>
      </c>
      <c r="B25" s="54"/>
      <c r="C25" s="54"/>
      <c r="D25" s="54"/>
      <c r="E25" s="54"/>
      <c r="F25" s="54"/>
      <c r="G25" s="54"/>
      <c r="H25" s="54"/>
      <c r="I25" s="54"/>
      <c r="J25" s="67" t="s">
        <v>77</v>
      </c>
    </row>
    <row r="26" spans="1:10" ht="15" x14ac:dyDescent="0.2">
      <c r="A26" s="54" t="s">
        <v>78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10" ht="15" x14ac:dyDescent="0.2">
      <c r="A27" s="54" t="s">
        <v>79</v>
      </c>
      <c r="B27" s="54"/>
      <c r="C27" s="54"/>
      <c r="D27" s="54"/>
      <c r="E27" s="54"/>
      <c r="F27" s="54"/>
      <c r="G27" s="54"/>
      <c r="H27" s="54"/>
      <c r="I27" s="54"/>
      <c r="J27" s="54"/>
    </row>
    <row r="28" spans="1:10" ht="9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29" spans="1:10" ht="15" x14ac:dyDescent="0.2">
      <c r="A29" s="54" t="s">
        <v>80</v>
      </c>
      <c r="B29" s="54"/>
      <c r="C29" s="54"/>
      <c r="D29" s="54"/>
      <c r="E29" s="54"/>
      <c r="F29" s="54"/>
      <c r="G29" s="54"/>
      <c r="H29" s="54"/>
      <c r="I29" s="54"/>
      <c r="J29" s="54"/>
    </row>
    <row r="30" spans="1:10" ht="15" x14ac:dyDescent="0.2">
      <c r="A30" s="54" t="s">
        <v>81</v>
      </c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15" x14ac:dyDescent="0.2">
      <c r="A31" s="54" t="s">
        <v>82</v>
      </c>
      <c r="B31" s="54"/>
      <c r="C31" s="54"/>
      <c r="D31" s="54"/>
      <c r="E31" s="54"/>
      <c r="F31" s="54"/>
      <c r="G31" s="54"/>
      <c r="H31" s="54"/>
      <c r="I31" s="54"/>
      <c r="J31" s="54"/>
    </row>
    <row r="32" spans="1:10" ht="15" x14ac:dyDescent="0.2">
      <c r="A32" s="54" t="s">
        <v>83</v>
      </c>
      <c r="B32" s="54"/>
      <c r="C32" s="54"/>
      <c r="D32" s="54"/>
      <c r="E32" s="54"/>
      <c r="F32" s="54"/>
      <c r="G32" s="54"/>
      <c r="H32" s="54"/>
      <c r="I32" s="54"/>
      <c r="J32" s="54"/>
    </row>
    <row r="33" spans="1:10" ht="6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</row>
    <row r="34" spans="1:10" ht="15" x14ac:dyDescent="0.2">
      <c r="A34" s="54" t="s">
        <v>84</v>
      </c>
      <c r="B34" s="54"/>
      <c r="C34" s="54"/>
      <c r="D34" s="54"/>
      <c r="E34" s="54"/>
      <c r="F34" s="54"/>
      <c r="G34" s="54"/>
      <c r="H34" s="54"/>
      <c r="I34" s="54"/>
      <c r="J34" s="54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&amp;L© Zürker&amp;C&amp;D&amp;R&amp;A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tabSelected="1" workbookViewId="0">
      <selection activeCell="H8" sqref="H8"/>
    </sheetView>
  </sheetViews>
  <sheetFormatPr baseColWidth="10" defaultColWidth="11.42578125" defaultRowHeight="12.75" x14ac:dyDescent="0.2"/>
  <sheetData>
    <row r="1" spans="1:5" ht="15" x14ac:dyDescent="0.2">
      <c r="A1" s="54" t="s">
        <v>56</v>
      </c>
      <c r="B1" s="54">
        <v>32</v>
      </c>
      <c r="D1" s="54" t="s">
        <v>85</v>
      </c>
      <c r="E1" s="54">
        <f>B8+B9</f>
        <v>17</v>
      </c>
    </row>
    <row r="2" spans="1:5" ht="15" x14ac:dyDescent="0.2">
      <c r="A2" s="54" t="s">
        <v>58</v>
      </c>
      <c r="B2" s="54">
        <v>23</v>
      </c>
      <c r="D2" s="54" t="s">
        <v>86</v>
      </c>
      <c r="E2" s="54">
        <f>B1+B2+B3+B6</f>
        <v>83</v>
      </c>
    </row>
    <row r="3" spans="1:5" ht="15" x14ac:dyDescent="0.2">
      <c r="A3" s="54" t="s">
        <v>59</v>
      </c>
      <c r="B3" s="54">
        <v>13</v>
      </c>
      <c r="D3" s="54" t="s">
        <v>87</v>
      </c>
      <c r="E3" s="54">
        <f>B4+B5+B7</f>
        <v>58</v>
      </c>
    </row>
    <row r="4" spans="1:5" ht="15" x14ac:dyDescent="0.2">
      <c r="A4" s="54" t="s">
        <v>61</v>
      </c>
      <c r="B4" s="54">
        <v>27</v>
      </c>
      <c r="D4" s="54" t="s">
        <v>67</v>
      </c>
      <c r="E4" s="54">
        <v>21</v>
      </c>
    </row>
    <row r="5" spans="1:5" ht="15" x14ac:dyDescent="0.2">
      <c r="A5" s="54" t="s">
        <v>62</v>
      </c>
      <c r="B5" s="54">
        <v>24</v>
      </c>
      <c r="D5" s="54" t="s">
        <v>68</v>
      </c>
      <c r="E5" s="54">
        <v>8</v>
      </c>
    </row>
    <row r="6" spans="1:5" ht="15" x14ac:dyDescent="0.2">
      <c r="A6" s="54" t="s">
        <v>63</v>
      </c>
      <c r="B6" s="54">
        <v>15</v>
      </c>
      <c r="D6" s="54" t="s">
        <v>69</v>
      </c>
      <c r="E6" s="54">
        <v>6</v>
      </c>
    </row>
    <row r="7" spans="1:5" ht="15" x14ac:dyDescent="0.2">
      <c r="A7" s="54" t="s">
        <v>64</v>
      </c>
      <c r="B7" s="54">
        <v>7</v>
      </c>
      <c r="D7" s="54"/>
      <c r="E7" s="54"/>
    </row>
    <row r="8" spans="1:5" ht="15" x14ac:dyDescent="0.2">
      <c r="A8" s="54" t="s">
        <v>65</v>
      </c>
      <c r="B8" s="54">
        <v>6</v>
      </c>
    </row>
    <row r="9" spans="1:5" ht="15" x14ac:dyDescent="0.2">
      <c r="A9" s="54" t="s">
        <v>66</v>
      </c>
      <c r="B9" s="54">
        <v>11</v>
      </c>
    </row>
    <row r="10" spans="1:5" ht="15" x14ac:dyDescent="0.2">
      <c r="A10" s="54" t="s">
        <v>67</v>
      </c>
      <c r="B10" s="54">
        <v>21</v>
      </c>
    </row>
    <row r="11" spans="1:5" ht="15" x14ac:dyDescent="0.2">
      <c r="A11" s="54" t="s">
        <v>68</v>
      </c>
      <c r="B11" s="54">
        <v>8</v>
      </c>
    </row>
    <row r="12" spans="1:5" ht="15" x14ac:dyDescent="0.2">
      <c r="A12" s="54" t="s">
        <v>69</v>
      </c>
      <c r="B12" s="54">
        <v>6</v>
      </c>
    </row>
    <row r="13" spans="1:5" ht="15" x14ac:dyDescent="0.2">
      <c r="A13" s="54" t="s">
        <v>70</v>
      </c>
      <c r="B13" s="54">
        <v>7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Sportsworld</vt:lpstr>
      <vt:lpstr>Betriebszugehörigkeit</vt:lpstr>
      <vt:lpstr>Urlauber</vt:lpstr>
      <vt:lpstr>zum spicken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polylux</dc:creator>
  <cp:keywords/>
  <dc:description/>
  <cp:lastModifiedBy>Marcus Huber</cp:lastModifiedBy>
  <cp:revision/>
  <dcterms:created xsi:type="dcterms:W3CDTF">2006-10-16T07:26:59Z</dcterms:created>
  <dcterms:modified xsi:type="dcterms:W3CDTF">2025-12-02T15:48:37Z</dcterms:modified>
  <cp:category/>
  <cp:contentStatus/>
</cp:coreProperties>
</file>